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<sst xmlns="http://schemas.openxmlformats.org/spreadsheetml/2006/main" count="11122" uniqueCount="2940">
  <si>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</si>
  <si>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</si>
  <si>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</si>
  <si>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</si>
  <si>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</si>
  <si>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</si>
  <si>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</si>
  <si>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</si>
  <si>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</si>
  <si>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</si>
  <si>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</si>
  <si>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</si>
  <si>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</si>
  <si>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</si>
  <si>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</si>
  <si>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</si>
  <si>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Северная Осетия-Алания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</si>
  <si>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</si>
  <si>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</si>
  <si>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</si>
  <si>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</si>
  <si>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</si>
  <si>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</si>
  <si>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</si>
  <si>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</si>
  <si>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</si>
  <si>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</si>
  <si>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</si>
  <si>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</si>
  <si>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</si>
  <si>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</si>
  <si>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</si>
  <si>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</si>
  <si>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</si>
  <si>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</si>
  <si>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</si>
  <si>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</si>
  <si>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</si>
  <si>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</si>
  <si>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</si>
  <si>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</si>
  <si>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</si>
  <si>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</si>
  <si>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</si>
  <si>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</si>
  <si>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</si>
  <si>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</si>
  <si>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</si>
  <si>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</si>
  <si>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</si>
  <si>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</si>
  <si>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</si>
  <si>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</si>
  <si>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</si>
  <si>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</si>
  <si>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</si>
  <si>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</si>
  <si>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</si>
  <si>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</si>
  <si>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</si>
  <si>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</si>
  <si>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</si>
  <si>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</si>
  <si>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</si>
  <si>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</si>
  <si>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</si>
  <si>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</si>
  <si>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</si>
  <si>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</si>
  <si>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</si>
  <si>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</si>
  <si>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</si>
  <si>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</si>
  <si>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</si>
  <si>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</si>
  <si>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</si>
  <si>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</si>
  <si>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</si>
  <si>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</si>
  <si>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</si>
  <si>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</si>
  <si>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</si>
  <si>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</si>
  <si>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</si>
  <si>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</si>
  <si>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</si>
  <si>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</si>
  <si>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</si>
  <si>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</si>
  <si>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</si>
  <si>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</si>
  <si>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</si>
  <si>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</si>
  <si>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</si>
  <si>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</si>
  <si>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</si>
  <si>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</si>
  <si>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</si>
  <si>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</si>
  <si>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</si>
  <si>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</si>
  <si>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</si>
  <si>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</si>
  <si>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</si>
  <si>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</si>
  <si>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</si>
  <si>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</si>
  <si>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</si>
  <si>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</si>
  <si>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</si>
  <si>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</si>
  <si>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</si>
  <si>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</si>
  <si>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</si>
  <si>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</si>
  <si>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</si>
  <si>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</si>
  <si>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</si>
  <si>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</si>
  <si>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</si>
  <si>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</si>
  <si>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</si>
  <si>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</si>
  <si>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</si>
  <si>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</si>
  <si>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</si>
  <si>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</si>
  <si>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</si>
  <si>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</si>
  <si>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</si>
  <si>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</si>
  <si>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</si>
  <si>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</si>
  <si>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</si>
  <si>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</si>
  <si>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</si>
  <si>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</si>
  <si>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</si>
  <si>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</si>
  <si>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</si>
  <si>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</si>
  <si>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</si>
  <si>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</si>
  <si>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</si>
  <si>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</si>
  <si>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</si>
  <si>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</si>
  <si>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</si>
  <si>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</si>
  <si>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</si>
  <si>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</si>
  <si>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</si>
  <si>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</si>
  <si>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</si>
  <si>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</si>
  <si>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</si>
  <si>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</si>
  <si>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</si>
  <si>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</si>
  <si>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</si>
  <si>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</si>
  <si>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</si>
  <si>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</si>
  <si>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</si>
  <si>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</si>
  <si>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</si>
  <si>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</si>
  <si>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</si>
  <si>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</si>
  <si>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</si>
  <si>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</si>
  <si>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</si>
  <si>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</si>
  <si>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</si>
  <si>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</si>
  <si>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</si>
  <si>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</si>
  <si>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</si>
  <si>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</si>
  <si>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</si>
  <si>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</si>
  <si>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</si>
  <si>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</si>
  <si>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</si>
  <si>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</si>
  <si>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</si>
  <si>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</si>
  <si>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</si>
  <si>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</si>
  <si>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</si>
  <si>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</si>
  <si>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</si>
  <si>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</si>
  <si>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</si>
  <si>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</si>
  <si>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</si>
  <si>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</si>
  <si>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</si>
  <si>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</si>
  <si>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</si>
  <si>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</si>
  <si>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</si>
  <si>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</si>
  <si>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</si>
  <si>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</si>
  <si>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</si>
  <si>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</si>
  <si>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</si>
  <si>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</si>
  <si>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</si>
  <si>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</si>
  <si>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</si>
  <si>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</si>
  <si>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</si>
  <si>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</si>
  <si>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</si>
  <si>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</si>
  <si>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</si>
  <si>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</si>
  <si>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</si>
  <si>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</si>
  <si>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</si>
  <si>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</si>
  <si>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</si>
  <si>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</si>
  <si>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</si>
  <si>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</si>
  <si>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</si>
  <si>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</si>
  <si>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</si>
  <si>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</si>
  <si>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</si>
  <si>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</si>
  <si>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</si>
  <si>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</si>
  <si>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</si>
  <si>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</si>
  <si>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</si>
  <si>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</si>
  <si>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</si>
  <si>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</si>
  <si>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</si>
  <si>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</si>
  <si>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</si>
  <si>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</si>
  <si>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</si>
  <si>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</si>
  <si>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</si>
  <si>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</si>
  <si>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</si>
  <si>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</si>
  <si>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</si>
  <si>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</si>
  <si>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</si>
  <si>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</si>
  <si>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</si>
  <si>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</si>
  <si>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</si>
  <si>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</si>
  <si>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</si>
  <si>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</si>
  <si>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</si>
  <si>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</si>
  <si>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</si>
  <si>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</si>
  <si>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</si>
  <si>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</si>
  <si>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</si>
  <si>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</si>
  <si>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</si>
  <si>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</si>
  <si>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</si>
  <si>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</si>
  <si>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</si>
  <si>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</si>
  <si>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</si>
  <si>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</si>
  <si>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</si>
  <si>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</si>
  <si>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</si>
  <si>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</si>
  <si>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</si>
  <si>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</si>
  <si>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</si>
  <si>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</si>
  <si>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</si>
  <si>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</si>
  <si>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</si>
  <si>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</si>
  <si>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</si>
  <si>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</si>
  <si>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</si>
  <si>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</si>
  <si>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</si>
  <si>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</si>
  <si>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</si>
  <si>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</si>
  <si>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</si>
  <si>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</si>
  <si>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</si>
  <si>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</si>
  <si>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</si>
  <si>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</si>
  <si>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</si>
  <si>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</si>
  <si>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</si>
  <si>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</si>
  <si>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</si>
  <si>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</si>
  <si>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</si>
  <si>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</si>
  <si>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</si>
  <si>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</si>
  <si>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</si>
  <si>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</si>
  <si>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</si>
  <si>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</si>
  <si>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</si>
  <si>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</si>
  <si>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</si>
  <si>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</si>
  <si>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</si>
  <si>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</si>
  <si>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</si>
  <si>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</si>
  <si>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</si>
  <si>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</si>
  <si>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</si>
  <si>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</si>
  <si>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</si>
  <si>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</si>
  <si>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</si>
  <si>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</si>
  <si>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</si>
  <si>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</si>
  <si>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</si>
  <si>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</si>
  <si>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</si>
  <si>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</si>
  <si>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</si>
  <si>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</si>
  <si>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</si>
  <si>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</si>
  <si>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</si>
  <si>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</si>
  <si>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</si>
  <si>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</si>
  <si>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</si>
  <si>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</si>
  <si>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</si>
  <si>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</si>
  <si>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</si>
  <si>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</si>
  <si>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</si>
  <si>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</si>
  <si>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</si>
  <si>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</si>
  <si>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</si>
  <si>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</si>
  <si>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</si>
  <si>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</si>
  <si>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</si>
  <si>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</si>
  <si>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</si>
  <si>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</si>
  <si>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</si>
  <si>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</si>
  <si>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</si>
  <si>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</si>
  <si>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</si>
  <si>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</si>
  <si>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</si>
  <si>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</si>
  <si>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</si>
  <si>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</si>
  <si>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</si>
  <si>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</si>
  <si>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</si>
  <si>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</si>
  <si>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</si>
  <si>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</si>
  <si>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</si>
  <si>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</si>
  <si>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</si>
  <si>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</si>
  <si>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</si>
  <si>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</si>
  <si>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</si>
  <si>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</si>
  <si>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</si>
  <si>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</si>
  <si>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</si>
  <si>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</si>
  <si>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</si>
  <si>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</si>
  <si>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</si>
  <si>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</si>
  <si>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</si>
  <si>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</si>
  <si>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</si>
  <si>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</si>
  <si>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</si>
  <si>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</si>
  <si>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</si>
  <si>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</si>
  <si>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</si>
  <si>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</si>
  <si>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</si>
  <si>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</si>
  <si>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</si>
  <si>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</si>
  <si>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</si>
  <si>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</si>
  <si>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</si>
  <si>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</si>
  <si>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</si>
  <si>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</si>
  <si>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</si>
  <si>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</si>
  <si>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</si>
  <si>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</si>
  <si>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</si>
  <si>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</si>
  <si>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</si>
  <si>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</si>
  <si>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</si>
  <si>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</si>
  <si>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</si>
  <si>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</si>
  <si>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</si>
  <si>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</si>
  <si>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</si>
  <si>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</si>
  <si>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</si>
  <si>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</si>
  <si>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</si>
  <si>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</si>
  <si>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</si>
  <si>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</si>
  <si>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</si>
  <si>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</si>
  <si>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</si>
  <si>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</si>
  <si>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</si>
  <si>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</si>
  <si>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</si>
  <si>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</si>
  <si>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</si>
  <si>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</si>
  <si>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</si>
  <si>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</si>
  <si>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</si>
  <si>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</si>
  <si>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</si>
  <si>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</si>
  <si>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</si>
  <si>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</si>
  <si>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</si>
  <si>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</si>
  <si>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</si>
  <si>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</si>
  <si>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</si>
  <si>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</si>
  <si>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</si>
  <si>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</si>
  <si>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</si>
  <si>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</si>
  <si>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</si>
  <si>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</si>
  <si>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</si>
  <si>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</si>
  <si>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</si>
  <si>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</si>
  <si>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</si>
  <si>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</si>
  <si>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</si>
  <si>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</si>
  <si>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</si>
  <si>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</si>
  <si>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</si>
  <si>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</si>
  <si>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</si>
  <si>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</si>
  <si>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</si>
  <si>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</si>
  <si>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</si>
  <si>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</si>
  <si>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</si>
  <si>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</si>
  <si>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</si>
  <si>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</si>
  <si>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</si>
  <si>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</si>
  <si>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</si>
  <si>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</si>
  <si>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</si>
  <si>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</si>
  <si>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</si>
  <si>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</si>
  <si>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</si>
  <si>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</si>
  <si>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</si>
  <si>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</si>
  <si>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</si>
  <si>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</si>
  <si>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</si>
  <si>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</si>
  <si>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</si>
  <si>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</si>
  <si>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</si>
  <si>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</si>
  <si>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</si>
  <si>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</si>
  <si>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</si>
  <si>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</si>
  <si>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</si>
  <si>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</si>
  <si>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</si>
  <si>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</si>
  <si>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</si>
  <si>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</si>
  <si>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</si>
  <si>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</si>
  <si>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</si>
  <si>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</si>
  <si>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</si>
  <si>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</si>
  <si>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</si>
  <si>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</si>
  <si>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</si>
  <si>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</si>
  <si>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</si>
  <si>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</si>
  <si>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</si>
  <si>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</si>
  <si>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</si>
  <si>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</si>
  <si>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</si>
  <si>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</si>
  <si>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</si>
  <si>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</si>
  <si>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</si>
  <si>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</si>
  <si>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</si>
  <si>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</si>
  <si>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</si>
  <si>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</si>
  <si>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</si>
  <si>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</si>
  <si>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</si>
  <si>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</si>
  <si>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</si>
  <si>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</si>
  <si>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</si>
  <si>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</si>
  <si>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</si>
  <si>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</si>
  <si>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</si>
  <si>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</si>
  <si>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</si>
  <si>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</si>
  <si>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</si>
  <si>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</si>
  <si>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</si>
  <si>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</si>
  <si>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</si>
  <si>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</si>
  <si>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</si>
  <si>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</si>
  <si>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</si>
  <si>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</si>
  <si>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</si>
  <si>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</si>
  <si>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</si>
  <si>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</si>
  <si>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</si>
  <si>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</si>
  <si>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</si>
  <si>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</si>
  <si>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</si>
  <si>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</si>
  <si>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</si>
  <si>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</si>
  <si>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</si>
  <si>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</si>
  <si>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</si>
  <si>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</si>
  <si>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</si>
  <si>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</si>
  <si>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</si>
  <si>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</si>
  <si>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</si>
  <si>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</si>
  <si>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</si>
  <si>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</si>
  <si>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</si>
  <si>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</si>
  <si>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</si>
  <si>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</si>
  <si>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</si>
  <si>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</si>
  <si>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</si>
  <si>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</si>
  <si>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</si>
  <si>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</si>
  <si>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</si>
  <si>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</si>
  <si>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</si>
  <si>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</si>
  <si>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</si>
  <si>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</si>
  <si>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</si>
  <si>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</si>
  <si>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</si>
  <si>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</si>
  <si>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</si>
  <si>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</si>
  <si>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</si>
  <si>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</si>
  <si>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</si>
  <si>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</si>
  <si>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</si>
  <si>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</si>
  <si>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</si>
  <si>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</si>
  <si>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</si>
  <si>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</si>
  <si>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</si>
  <si>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</si>
  <si>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</si>
  <si>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</si>
  <si>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</si>
  <si>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</si>
  <si>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</si>
  <si>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</si>
  <si>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</si>
  <si>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</si>
  <si>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</si>
  <si>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</si>
  <si>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</si>
  <si>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</si>
  <si>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</si>
  <si>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</si>
  <si>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</si>
  <si>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</si>
  <si>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</si>
  <si>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</si>
  <si>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</si>
  <si>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</si>
  <si>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</si>
  <si>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</si>
  <si>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</si>
  <si>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</si>
  <si>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</si>
  <si>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</si>
  <si>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</si>
  <si>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</si>
  <si>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</si>
  <si>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</si>
  <si>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</si>
  <si>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</si>
  <si>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</si>
  <si>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</si>
  <si>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</si>
  <si>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</si>
  <si>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</si>
  <si>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</si>
  <si>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</si>
  <si>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</si>
  <si>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</si>
  <si>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</si>
  <si>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</si>
  <si>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</si>
  <si>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</si>
  <si>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</si>
  <si>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</si>
  <si>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</si>
  <si>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</si>
  <si>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</si>
  <si>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</si>
  <si>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</si>
  <si>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</si>
  <si>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</si>
  <si>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</si>
  <si>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</si>
  <si>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</si>
  <si>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</si>
  <si>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</si>
  <si>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</si>
  <si>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</si>
  <si>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</si>
  <si>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</si>
  <si>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</si>
  <si>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</si>
  <si>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</si>
  <si>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</si>
  <si>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</si>
  <si>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</si>
  <si>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</si>
  <si>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</si>
  <si>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</si>
  <si>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</si>
  <si>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</si>
  <si>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</si>
  <si>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</si>
  <si>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</si>
  <si>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</si>
  <si>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</si>
  <si>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</si>
  <si>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</si>
  <si>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</si>
  <si>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</si>
  <si>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</si>
  <si>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</si>
  <si>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</si>
  <si>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</si>
  <si>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</si>
  <si>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</si>
  <si>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</si>
  <si>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</si>
  <si>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</si>
  <si>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</si>
  <si>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</si>
  <si>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</si>
  <si>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</si>
  <si>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</si>
  <si>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</si>
  <si>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</si>
  <si>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</si>
  <si>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</si>
  <si>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</si>
  <si>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</si>
  <si>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</si>
  <si>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</si>
  <si>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</si>
  <si>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</si>
  <si>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</si>
  <si>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</si>
  <si>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</si>
  <si>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</si>
  <si>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</si>
  <si>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</si>
  <si>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</si>
  <si>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</si>
  <si>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</si>
  <si>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</si>
  <si>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</si>
  <si>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</si>
  <si>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</si>
  <si>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</si>
  <si>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</si>
  <si>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</si>
  <si>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</si>
  <si>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</si>
  <si>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</si>
  <si>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</si>
  <si>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</si>
  <si>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</si>
  <si>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</si>
  <si>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</si>
  <si>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</si>
  <si>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</si>
  <si>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</si>
  <si>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</si>
  <si>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</si>
  <si>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</si>
  <si>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</si>
  <si>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</si>
  <si>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</si>
  <si>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</si>
  <si>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</si>
  <si>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</si>
  <si>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</si>
  <si>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</si>
  <si>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</si>
  <si>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</si>
  <si>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</si>
  <si>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</si>
  <si>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</si>
  <si>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</si>
  <si>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</si>
  <si>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</si>
  <si>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</si>
  <si>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</si>
  <si>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</si>
  <si>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</si>
  <si>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</si>
  <si>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</si>
  <si>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</si>
  <si>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</si>
  <si>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</si>
  <si>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</si>
  <si>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</si>
  <si>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</si>
  <si>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</si>
  <si>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</si>
  <si>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</si>
  <si>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</si>
  <si>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</si>
  <si>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</si>
  <si>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</si>
  <si>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</si>
  <si>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</si>
  <si>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</si>
  <si>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</si>
  <si>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</si>
  <si>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</si>
  <si>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</si>
  <si>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</si>
  <si>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</si>
  <si>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</si>
  <si>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</si>
  <si>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</si>
  <si>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</si>
  <si>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</si>
  <si>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</si>
  <si>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</si>
  <si>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</si>
  <si>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</si>
  <si>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</si>
  <si>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</si>
  <si>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</si>
  <si>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</si>
  <si>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</si>
  <si>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</si>
  <si>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</si>
  <si>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</si>
  <si>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</si>
  <si>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</si>
  <si>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</si>
  <si>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</si>
  <si>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</si>
  <si>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</si>
  <si>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</si>
  <si>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</si>
  <si>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</si>
  <si>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</si>
  <si>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</si>
  <si>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</si>
  <si>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</si>
  <si>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</si>
  <si>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</si>
  <si>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</si>
  <si>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</si>
  <si>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</si>
  <si>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</si>
  <si>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</si>
  <si>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</si>
  <si>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</si>
  <si>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</si>
  <si>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</si>
  <si>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</si>
  <si>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</si>
  <si>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</si>
  <si>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</si>
  <si>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</si>
  <si>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</si>
  <si>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</si>
  <si>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</si>
  <si>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</si>
  <si>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</si>
  <si>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</si>
  <si>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</si>
  <si>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</si>
  <si>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</si>
  <si>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</si>
  <si>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</si>
  <si>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</si>
  <si>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</si>
  <si>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</si>
  <si>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</si>
  <si>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</si>
  <si>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</si>
  <si>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</si>
  <si>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</si>
  <si>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</si>
  <si>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</si>
  <si>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</si>
  <si>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</si>
  <si>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</si>
  <si>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</si>
  <si>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</si>
  <si>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</si>
  <si>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</si>
  <si>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</si>
  <si>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</si>
  <si>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</si>
  <si>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</si>
  <si>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</si>
  <si>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</si>
  <si>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</si>
  <si>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</si>
  <si>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</si>
  <si>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</si>
  <si>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</si>
  <si>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</si>
  <si>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</si>
  <si>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</si>
  <si>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</si>
  <si>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</si>
  <si>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</si>
  <si>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</si>
  <si>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</si>
  <si>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</si>
  <si>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</si>
  <si>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</si>
  <si>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</si>
  <si>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</si>
  <si>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</si>
  <si>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</si>
  <si>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</si>
  <si>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</si>
  <si>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</si>
  <si>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</si>
  <si>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</si>
  <si>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</si>
  <si>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</si>
  <si>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</si>
  <si>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</si>
  <si>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</si>
  <si>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</si>
  <si>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</si>
  <si>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</si>
  <si>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</si>
  <si>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</si>
  <si>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</si>
  <si>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</si>
  <si>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</si>
  <si>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</si>
  <si>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</si>
  <si>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</si>
  <si>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</si>
  <si>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</si>
  <si>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</si>
  <si>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</si>
  <si>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</si>
  <si>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</si>
  <si>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</si>
  <si>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</si>
  <si>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</si>
  <si>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</si>
  <si>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</si>
  <si>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</si>
  <si>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</si>
  <si>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</si>
  <si>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</si>
  <si>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</si>
  <si>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</si>
  <si>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</si>
  <si>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</si>
  <si>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</si>
  <si>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</si>
  <si>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</si>
  <si>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</si>
  <si>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</si>
  <si>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</si>
  <si>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</si>
  <si>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</si>
  <si>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</si>
  <si>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</si>
  <si>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</si>
  <si>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</si>
  <si>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</si>
  <si>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</si>
  <si>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</si>
  <si>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</si>
  <si>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</si>
  <si>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</si>
  <si>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</si>
  <si>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</si>
  <si>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</si>
  <si>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</si>
  <si>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</si>
  <si>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</si>
  <si>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</si>
  <si>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</si>
  <si>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</si>
  <si>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</si>
  <si>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</si>
  <si>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</si>
  <si>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</si>
  <si>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</si>
  <si>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</si>
  <si>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</si>
  <si>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</si>
  <si>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</si>
  <si>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</si>
  <si>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</si>
  <si>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</si>
  <si>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</si>
  <si>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</si>
  <si>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</si>
  <si>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</si>
  <si>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</si>
  <si>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</si>
  <si>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</si>
  <si>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</si>
  <si>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</si>
  <si>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</si>
  <si>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</si>
  <si>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</si>
  <si>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</si>
  <si>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</si>
  <si>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</si>
  <si>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</si>
  <si>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</si>
  <si>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</si>
  <si>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</si>
  <si>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</si>
  <si>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</si>
  <si>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</si>
  <si>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</si>
  <si>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</si>
  <si>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</si>
  <si>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</si>
  <si>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</si>
  <si>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</si>
  <si>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</si>
  <si>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</si>
  <si>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</si>
  <si>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</si>
  <si>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</si>
  <si>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</si>
  <si>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</si>
  <si>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</si>
  <si>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</si>
  <si>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</si>
  <si>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</si>
  <si>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</si>
  <si>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</si>
  <si>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</si>
  <si>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</si>
  <si>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</si>
  <si>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</si>
  <si>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</si>
  <si>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</si>
  <si>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</si>
  <si>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</si>
  <si>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</si>
  <si>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</si>
  <si>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</si>
  <si>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</si>
  <si>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</si>
  <si>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</si>
  <si>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</si>
  <si>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</si>
  <si>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</si>
  <si>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</si>
  <si>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</si>
  <si>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</si>
  <si>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</si>
  <si>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</si>
  <si>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</si>
  <si>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</si>
  <si>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</si>
  <si>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</si>
  <si>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</si>
  <si>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</si>
  <si>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</si>
  <si>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</si>
  <si>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</si>
  <si>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</si>
  <si>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</si>
  <si>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</si>
  <si>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</si>
  <si>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</si>
  <si>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</si>
  <si>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</si>
  <si>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</si>
  <si>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</si>
  <si>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</si>
  <si>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</si>
  <si>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</si>
  <si>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</si>
  <si>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</si>
  <si>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</si>
  <si>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</si>
  <si>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</si>
  <si>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</si>
  <si>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</si>
  <si>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</si>
  <si>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</si>
  <si>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</si>
  <si>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</si>
  <si>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</si>
  <si>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</si>
  <si>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</si>
  <si>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</si>
  <si>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</si>
  <si>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</si>
  <si>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</si>
  <si>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</si>
  <si>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</si>
  <si>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</si>
  <si>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</si>
  <si>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</si>
  <si>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</si>
  <si>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</si>
  <si>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</si>
  <si>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</si>
  <si>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</si>
  <si>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</si>
  <si>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</si>
  <si>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</si>
  <si>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</si>
  <si>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</si>
  <si>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</si>
  <si>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</si>
  <si>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</si>
  <si>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</si>
  <si>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</si>
  <si>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</si>
  <si>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</si>
  <si>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</si>
  <si>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</si>
  <si>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</si>
  <si>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</si>
  <si>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</si>
  <si>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</si>
  <si>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</si>
  <si>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</si>
  <si>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</si>
  <si>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</si>
  <si>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</si>
  <si>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</si>
  <si>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</si>
  <si>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</si>
  <si>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</si>
  <si>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</si>
  <si>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</si>
  <si>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</si>
  <si>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</si>
  <si>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</si>
  <si>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</si>
  <si>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</si>
  <si>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</si>
  <si>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</si>
  <si>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</si>
  <si>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</si>
  <si>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</si>
  <si>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</si>
  <si>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</si>
  <si>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</si>
  <si>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</si>
  <si>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</si>
  <si>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</si>
  <si>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</si>
  <si>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</si>
  <si>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</si>
  <si>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</si>
  <si>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</si>
  <si>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</si>
  <si>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</si>
  <si>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</si>
  <si>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</si>
  <si>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</si>
  <si>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</si>
  <si>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</si>
  <si>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</si>
  <si>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</si>
  <si>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</si>
  <si>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</si>
  <si>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</si>
  <si>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</si>
  <si>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</si>
  <si>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</si>
  <si>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</si>
  <si>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</si>
  <si>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</si>
  <si>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</si>
  <si>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</si>
  <si>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</si>
  <si>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</si>
  <si>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</si>
  <si>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</si>
  <si>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</si>
  <si>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</si>
  <si>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</si>
  <si>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</si>
  <si>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</si>
  <si>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</si>
  <si>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</si>
  <si>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</si>
  <si>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</si>
  <si>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</si>
  <si>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</si>
  <si>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</si>
  <si>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</si>
  <si>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</si>
  <si>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</si>
  <si>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</si>
  <si>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</si>
  <si>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</si>
  <si>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</si>
  <si>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</si>
  <si>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</si>
  <si>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</si>
  <si>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</si>
  <si>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</si>
  <si>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</si>
  <si>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</si>
  <si>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</si>
  <si>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</si>
  <si>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</si>
  <si>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</si>
  <si>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</si>
  <si>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</si>
  <si>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</si>
  <si>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</si>
  <si>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</si>
  <si>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</si>
  <si>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</si>
  <si>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</si>
  <si>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</si>
  <si>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</si>
  <si>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</si>
  <si>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</si>
  <si>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</si>
  <si>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</si>
  <si>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</si>
  <si>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</si>
  <si>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</si>
  <si>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</si>
  <si>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</si>
  <si>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</si>
  <si>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</si>
  <si>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</si>
  <si>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</si>
  <si>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</si>
  <si>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</si>
  <si>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</si>
  <si>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</si>
  <si>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</si>
  <si>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</si>
  <si>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</si>
  <si>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</si>
  <si>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</si>
  <si>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</si>
  <si>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</si>
  <si>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</si>
  <si>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</si>
  <si>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</si>
  <si>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</si>
  <si>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</si>
  <si>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</si>
  <si>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</si>
  <si>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</si>
  <si>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</si>
  <si>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</si>
  <si>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</si>
  <si>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</si>
  <si>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</si>
  <si>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</si>
  <si>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</si>
  <si>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</si>
  <si>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</si>
  <si>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</si>
  <si>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</si>
  <si>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</si>
  <si>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</si>
  <si>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</si>
  <si>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</si>
  <si>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</si>
  <si>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</si>
  <si>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</si>
  <si>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</si>
  <si>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</si>
  <si>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</si>
  <si>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</si>
  <si>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</si>
  <si>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</si>
  <si>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</si>
  <si>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</si>
  <si>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</si>
  <si>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</si>
  <si>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</si>
  <si>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</si>
  <si>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</si>
  <si>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</si>
  <si>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</si>
  <si>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</si>
  <si>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</si>
  <si>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</si>
  <si>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</si>
  <si>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</si>
  <si>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</si>
  <si>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</si>
  <si>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</si>
  <si>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</si>
  <si>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</si>
  <si>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</si>
  <si>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</si>
  <si>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</si>
  <si>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</si>
  <si>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</si>
  <si>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</si>
  <si>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</si>
  <si>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</si>
  <si>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</si>
  <si>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</si>
  <si>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</si>
  <si>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</si>
  <si>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</si>
  <si>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</si>
  <si>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</si>
  <si>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</si>
  <si>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</si>
  <si>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</si>
  <si>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</si>
  <si>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</si>
  <si>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</si>
  <si>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</si>
  <si>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</si>
  <si>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</si>
  <si>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</si>
  <si>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</si>
  <si>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</si>
  <si>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</si>
  <si>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</si>
  <si>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</si>
  <si>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</si>
  <si>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</si>
  <si>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</si>
  <si>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</si>
  <si>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</si>
  <si>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</si>
  <si>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</si>
  <si>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</si>
  <si>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</si>
  <si>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</si>
  <si>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</si>
  <si>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</si>
  <si>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</si>
  <si>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</si>
  <si>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</si>
  <si>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</si>
  <si>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</si>
  <si>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</si>
  <si>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</si>
  <si>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</si>
  <si>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</si>
  <si>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</si>
  <si>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</si>
  <si>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</si>
  <si>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</si>
  <si>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</si>
  <si>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</si>
  <si>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</si>
  <si>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</si>
  <si>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</si>
  <si>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</si>
  <si>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</si>
  <si>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</si>
  <si>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</si>
  <si>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</si>
  <si>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</si>
  <si>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</si>
  <si>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</si>
  <si>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</si>
  <si>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</si>
  <si>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</si>
  <si>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</si>
  <si>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</si>
  <si>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</si>
  <si>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</si>
  <si>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</si>
  <si>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</si>
  <si>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</si>
  <si>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</si>
  <si>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</si>
  <si>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</si>
  <si>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</si>
  <si>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</si>
  <si>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</si>
  <si>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</si>
  <si>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</si>
  <si>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</si>
  <si>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</si>
  <si>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</si>
  <si>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</si>
  <si>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</si>
  <si>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</si>
  <si>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</si>
  <si>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</si>
  <si>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</si>
  <si>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</si>
  <si>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</si>
  <si>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</si>
  <si>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</si>
  <si>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</si>
  <si>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</si>
  <si>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</si>
  <si>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</si>
  <si>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</si>
  <si>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</si>
  <si>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</si>
  <si>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</si>
  <si>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</si>
  <si>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</si>
  <si>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</si>
  <si>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</si>
  <si>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</si>
  <si>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</si>
  <si>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</si>
  <si>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</si>
  <si>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</si>
  <si>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</si>
  <si>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</si>
  <si>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</si>
  <si>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</si>
  <si>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</si>
  <si>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</si>
  <si>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</si>
  <si>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</si>
  <si>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</si>
  <si>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</si>
  <si>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</si>
  <si>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</si>
  <si>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</si>
  <si>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</si>
  <si>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</si>
  <si>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</si>
  <si>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</si>
  <si>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</si>
  <si>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</si>
  <si>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</si>
  <si>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</si>
  <si>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</si>
  <si>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</si>
  <si>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</si>
  <si>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</si>
  <si>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</si>
  <si>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</si>
  <si>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</si>
  <si>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</si>
  <si>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</si>
  <si>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</si>
  <si>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</si>
  <si>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</si>
  <si>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</si>
  <si>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</si>
  <si>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</si>
  <si>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</si>
  <si>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</si>
  <si>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</si>
  <si>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</si>
  <si>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</si>
  <si>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</si>
  <si>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</si>
  <si>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</si>
  <si>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</si>
  <si>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</si>
  <si>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</si>
  <si>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</si>
  <si>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</si>
  <si>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</si>
  <si>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</si>
  <si>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</si>
  <si>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</si>
  <si>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</si>
  <si>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</si>
  <si>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</si>
  <si>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</si>
  <si>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</si>
  <si>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</si>
  <si>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</si>
  <si>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</si>
  <si>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</si>
  <si>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</si>
  <si>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</si>
  <si>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</si>
  <si>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</si>
  <si>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</si>
  <si>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</si>
  <si>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</si>
  <si>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</si>
  <si>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</si>
  <si>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</si>
  <si>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</si>
  <si>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</si>
  <si>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</si>
  <si>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</si>
  <si>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</si>
  <si>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</si>
  <si>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</si>
  <si>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</si>
  <si>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</si>
  <si>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</si>
  <si>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</si>
  <si>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</si>
  <si>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</si>
  <si>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</si>
  <si>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</si>
  <si>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</si>
  <si>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</si>
  <si>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</si>
  <si>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</si>
  <si>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</si>
  <si>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</si>
  <si>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</si>
  <si>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</si>
  <si>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</si>
  <si>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</si>
  <si>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</si>
  <si>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</si>
  <si>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</si>
  <si>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</si>
  <si>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</si>
  <si>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</si>
  <si>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</si>
  <si>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</si>
  <si>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</si>
  <si>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</si>
  <si>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</si>
  <si>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</si>
  <si>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</si>
  <si>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</si>
  <si>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</si>
  <si>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</si>
  <si>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</si>
  <si>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</si>
  <si>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</si>
  <si>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</si>
  <si>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</si>
  <si>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</si>
  <si>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</si>
  <si>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</si>
  <si>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</si>
  <si>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</si>
  <si>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</si>
  <si>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</si>
  <si>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</si>
  <si>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</si>
  <si>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</si>
  <si>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</si>
  <si>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</si>
  <si>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</si>
  <si>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</si>
  <si>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</si>
  <si>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</si>
  <si>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</si>
  <si>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</si>
  <si>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</si>
  <si>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</si>
  <si>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</si>
  <si>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</si>
  <si>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</si>
  <si>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</si>
  <si>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</si>
  <si>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</si>
  <si>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</si>
  <si>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</si>
  <si>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</si>
  <si>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</si>
  <si>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</si>
  <si>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</si>
  <si>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</si>
  <si>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</si>
  <si>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</si>
  <si>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</si>
  <si>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</si>
  <si>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</si>
  <si>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</si>
  <si>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</si>
  <si>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</si>
  <si>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</si>
  <si>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</si>
  <si>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</si>
  <si>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</si>
  <si>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</si>
  <si>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</si>
  <si>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</si>
  <si>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</si>
  <si>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</si>
  <si>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</si>
  <si>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</si>
  <si>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</si>
  <si>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</si>
  <si>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</si>
  <si>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</si>
  <si>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</si>
  <si>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</si>
  <si>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</si>
  <si>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</si>
  <si>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</si>
  <si>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</si>
  <si>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</si>
  <si>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</si>
  <si>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</si>
  <si>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</si>
  <si>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</si>
  <si>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</si>
  <si>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</si>
  <si>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</si>
  <si>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</si>
  <si>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</si>
  <si>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</si>
  <si>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</si>
  <si>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</si>
  <si>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</si>
  <si>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</si>
  <si>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</si>
  <si>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</si>
  <si>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</si>
  <si>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</si>
  <si>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</si>
  <si>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</si>
  <si>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</si>
  <si>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</si>
  <si>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</si>
  <si>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</si>
  <si>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</si>
  <si>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</si>
  <si>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</si>
  <si>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</si>
  <si>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</si>
  <si>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</si>
  <si>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</si>
  <si>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</si>
  <si>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</si>
  <si>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</si>
  <si>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</si>
  <si>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</si>
  <si>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</si>
  <si>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</si>
  <si>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</si>
  <si>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</si>
  <si>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</si>
  <si>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</si>
  <si>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</si>
  <si>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</si>
  <si>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</si>
  <si>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</si>
  <si>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</si>
  <si>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</si>
  <si>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</si>
  <si>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</si>
  <si>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</si>
  <si>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</si>
  <si>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</si>
  <si>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</si>
  <si>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</si>
  <si>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</si>
  <si>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</si>
  <si>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</si>
  <si>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</si>
  <si>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</si>
  <si>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</si>
  <si>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</si>
  <si>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</si>
  <si>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</si>
  <si>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</si>
  <si>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</si>
  <si>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</si>
  <si>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</si>
  <si>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</si>
  <si>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</si>
  <si>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</si>
  <si>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</si>
  <si>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</si>
  <si>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</si>
  <si>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</si>
  <si>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</si>
  <si>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</si>
  <si>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</si>
  <si>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</si>
  <si>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</si>
  <si>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</si>
  <si>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</si>
  <si>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</si>
  <si>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</si>
  <si>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</si>
  <si>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</si>
  <si>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</si>
  <si>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</si>
  <si>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</si>
  <si>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</si>
  <si>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</si>
  <si>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</si>
  <si>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</si>
  <si>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</si>
  <si>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</si>
  <si>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</si>
  <si>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</si>
  <si>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</si>
  <si>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</si>
  <si>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</si>
  <si>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</si>
  <si>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</si>
  <si>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</si>
  <si>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</si>
  <si>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</si>
  <si>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</si>
  <si>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</si>
  <si>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</si>
  <si>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</si>
  <si>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</si>
  <si>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</si>
  <si>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</si>
  <si>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</si>
  <si>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</si>
  <si>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</si>
  <si>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</si>
  <si>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</si>
  <si>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</si>
  <si>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</si>
  <si>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</si>
  <si>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</si>
  <si>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</si>
  <si>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</si>
  <si>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</si>
  <si>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</si>
  <si>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</si>
  <si>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</si>
  <si>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</si>
  <si>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</si>
  <si>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</si>
  <si>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</si>
  <si>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</si>
  <si>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</si>
  <si>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</si>
  <si>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</si>
  <si>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</si>
  <si>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</si>
  <si>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</si>
  <si>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</si>
  <si>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</si>
  <si>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</si>
  <si>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</si>
  <si>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</si>
  <si>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</si>
  <si>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</si>
  <si>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</si>
  <si>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</si>
  <si>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</si>
  <si>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</si>
  <si>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</si>
  <si>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</si>
  <si>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</si>
  <si>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</si>
  <si>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</si>
  <si>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</si>
  <si>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</si>
  <si>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</si>
  <si>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</si>
  <si>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</si>
  <si>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</si>
  <si>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</si>
  <si>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</si>
  <si>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</si>
  <si>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</si>
  <si>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</si>
  <si>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</si>
  <si>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</si>
  <si>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</si>
  <si>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</si>
  <si>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</si>
  <si>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</si>
  <si>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</si>
  <si>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</si>
  <si>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</si>
  <si>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</si>
  <si>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</si>
  <si>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</si>
  <si>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</si>
  <si>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</si>
  <si>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</si>
  <si>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</si>
  <si>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</si>
  <si>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</si>
  <si>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</si>
  <si>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</si>
  <si>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</si>
  <si>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</si>
  <si>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</si>
  <si>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</si>
  <si>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</si>
  <si>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</si>
  <si>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</si>
  <si>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</si>
  <si>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</si>
  <si>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</si>
  <si>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</si>
  <si>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</si>
  <si>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</si>
  <si>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</si>
  <si>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</si>
  <si>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</si>
  <si>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</si>
  <si>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</si>
  <si>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</si>
  <si>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</si>
  <si>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</si>
  <si>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</si>
  <si>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</si>
  <si>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</si>
  <si>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</si>
  <si>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</si>
  <si>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</si>
  <si>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</si>
  <si>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</si>
  <si>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</si>
  <si>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</si>
  <si>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</si>
  <si>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</si>
  <si>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</si>
  <si>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</si>
  <si>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</si>
  <si>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</si>
  <si>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</si>
  <si>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</si>
  <si>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</si>
  <si>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</si>
  <si>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</si>
  <si>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</si>
  <si>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</si>
  <si>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</si>
  <si>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</si>
  <si>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</si>
  <si>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</si>
  <si>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</si>
  <si>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</si>
  <si>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</si>
  <si>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</si>
  <si>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</si>
  <si>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</si>
  <si>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</si>
  <si>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</si>
  <si>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</si>
  <si>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</si>
  <si>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</si>
  <si>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</si>
  <si>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</si>
  <si>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</si>
  <si>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</si>
  <si>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</si>
  <si>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</si>
  <si>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</si>
  <si>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</si>
  <si>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</si>
  <si>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</si>
  <si>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</si>
  <si>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</si>
  <si>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</si>
  <si>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</si>
  <si>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</si>
  <si>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</si>
  <si>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</si>
  <si>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</si>
  <si>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</si>
  <si>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</si>
  <si>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</si>
  <si>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</si>
  <si>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</si>
  <si>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</si>
  <si>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</si>
  <si>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</si>
  <si>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</si>
  <si>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</si>
  <si>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</si>
  <si>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</si>
  <si>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</si>
  <si>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</si>
  <si>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</si>
  <si>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</si>
  <si>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</si>
  <si>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</si>
  <si>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</si>
  <si>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</si>
  <si>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</si>
  <si>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</si>
  <si>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</si>
  <si>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</si>
  <si>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</si>
  <si>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</si>
  <si>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</si>
  <si>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</si>
  <si>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</si>
  <si>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</si>
  <si>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</si>
  <si>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</si>
  <si>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</si>
  <si>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</si>
  <si>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</si>
  <si>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</si>
  <si>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</si>
  <si>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</si>
  <si>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</si>
  <si>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</si>
  <si>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</si>
  <si>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</si>
  <si>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</si>
  <si>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</si>
  <si>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</si>
  <si>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</si>
  <si>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</si>
  <si>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</si>
  <si>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</si>
  <si>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</si>
  <si>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</si>
  <si>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</si>
  <si>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</si>
  <si>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</si>
  <si>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</si>
  <si>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</si>
  <si>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</si>
  <si>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</si>
  <si>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</si>
  <si>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</si>
  <si>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</si>
  <si>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</si>
  <si>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</si>
  <si>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</si>
  <si>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</si>
  <si>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</si>
  <si>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</si>
  <si>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</si>
  <si>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</si>
  <si>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</si>
  <si>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</si>
  <si>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</si>
  <si>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</si>
  <si>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</si>
  <si>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</si>
  <si>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</si>
  <si>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</si>
  <si>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</si>
  <si>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</si>
  <si>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</si>
  <si>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</si>
  <si>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</si>
  <si>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</si>
  <si>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</si>
  <si>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</si>
  <si>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</si>
  <si>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</si>
  <si>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</si>
  <si>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</si>
  <si>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</si>
  <si>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</si>
  <si>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</si>
  <si>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</si>
  <si>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</si>
  <si>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</si>
  <si>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</si>
  <si>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</si>
  <si>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</si>
  <si>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</si>
  <si>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</si>
  <si>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</si>
  <si>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</si>
  <si>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</si>
  <si>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</si>
  <si>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</si>
  <si>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</si>
  <si>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</si>
  <si>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</si>
  <si>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</si>
  <si>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</si>
  <si>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</si>
  <si>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</si>
  <si>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</si>
  <si>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</si>
  <si>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</si>
  <si>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</si>
  <si>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</si>
  <si>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</si>
  <si>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</si>
  <si>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</si>
  <si>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</si>
  <si>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</si>
  <si>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</si>
  <si>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</si>
  <si>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</si>
  <si>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</si>
  <si>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</si>
  <si>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</si>
  <si>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</si>
  <si>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</si>
  <si>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</si>
  <si>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</si>
  <si>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</si>
  <si>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</si>
  <si>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</si>
  <si>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</si>
  <si>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</si>
  <si>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</si>
  <si>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</si>
  <si>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</si>
  <si>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</si>
  <si>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</si>
  <si>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</si>
  <si>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</si>
  <si>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</si>
  <si>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</si>
  <si>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</si>
  <si>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</si>
  <si>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</si>
  <si>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</si>
  <si>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</si>
  <si>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</si>
  <si>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</si>
  <si>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</si>
  <si>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</si>
  <si>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</si>
  <si>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</si>
  <si>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</si>
  <si>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</si>
  <si>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</si>
  <si>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</si>
  <si>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</si>
  <si>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</si>
  <si>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</si>
  <si>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</si>
  <si>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</si>
  <si>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</si>
  <si>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</si>
  <si>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</si>
  <si>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</si>
  <si>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</si>
  <si>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</si>
  <si>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</si>
  <si>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</si>
  <si>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</si>
  <si>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</si>
  <si>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</si>
  <si>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</si>
  <si>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</si>
  <si>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</si>
  <si>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</si>
  <si>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</si>
  <si>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</si>
  <si>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</si>
  <si>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</si>
  <si>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</si>
  <si>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</si>
  <si>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</si>
  <si>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</si>
  <si>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</si>
  <si>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</si>
  <si>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</si>
  <si>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</si>
  <si>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</si>
  <si>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</si>
  <si>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</si>
  <si>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</si>
  <si>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</si>
  <si>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</si>
  <si>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</si>
  <si>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</si>
  <si>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</si>
  <si>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</si>
  <si>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</si>
  <si>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</si>
  <si>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</si>
  <si>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</si>
  <si>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</si>
  <si>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</si>
  <si>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</si>
  <si>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</si>
  <si>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</si>
  <si>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</si>
  <si>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</si>
  <si>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</si>
  <si>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</si>
  <si>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</si>
  <si>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</si>
  <si>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</si>
  <si>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</si>
  <si>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</si>
  <si>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</si>
  <si>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</si>
  <si>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</si>
  <si>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</si>
  <si>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</si>
  <si>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</si>
  <si>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</si>
  <si>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</si>
  <si>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</si>
  <si>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</si>
  <si>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</si>
  <si>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</si>
  <si>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</si>
  <si>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</si>
  <si>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</si>
  <si>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</si>
  <si>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</si>
  <si>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</si>
  <si>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</si>
  <si>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</si>
  <si>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</si>
  <si>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</si>
  <si>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</si>
  <si>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</si>
  <si>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</si>
  <si>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</si>
  <si>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</si>
  <si>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</si>
  <si>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</si>
  <si>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</si>
  <si>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</si>
  <si>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</si>
  <si>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</si>
  <si>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</si>
  <si>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</si>
  <si>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</si>
  <si>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</si>
  <si>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</si>
  <si>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</si>
  <si>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</si>
  <si>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</si>
  <si>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</si>
  <si>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</si>
  <si>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</si>
  <si>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</si>
  <si>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</si>
  <si>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</si>
  <si>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</si>
  <si>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</si>
  <si>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</si>
  <si>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</si>
  <si>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</si>
  <si>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</si>
  <si>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</si>
  <si>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</si>
  <si>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</si>
  <si>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</si>
  <si>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</si>
  <si>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</si>
  <si>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</si>
  <si>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</si>
  <si>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</si>
  <si>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</si>
  <si>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</si>
  <si>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</si>
  <si>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</si>
  <si>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</si>
  <si>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</si>
  <si>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</si>
  <si>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</si>
  <si>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</si>
  <si>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</si>
  <si>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</si>
  <si>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</si>
  <si>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</si>
  <si>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</si>
  <si>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</si>
  <si>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</si>
  <si>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</si>
  <si>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</si>
  <si>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</si>
  <si>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</si>
  <si>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</si>
  <si>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</si>
  <si>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</si>
  <si>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</si>
  <si>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</si>
  <si>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</si>
  <si>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</si>
  <si>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</si>
  <si>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</si>
  <si>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</si>
  <si>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</si>
  <si>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</si>
  <si>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</si>
  <si>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</si>
  <si>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</si>
  <si>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</si>
  <si>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</si>
  <si>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</si>
  <si>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</si>
  <si>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</si>
  <si>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</si>
  <si>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</si>
  <si>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</si>
  <si>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</si>
  <si>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</si>
  <si>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</si>
  <si>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</si>
  <si>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</si>
  <si>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</si>
  <si>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</si>
  <si>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</si>
  <si>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</si>
  <si>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</si>
  <si>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</si>
  <si>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</si>
  <si>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</si>
  <si>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</si>
  <si>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</si>
  <si>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</si>
  <si>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</si>
  <si>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</si>
  <si>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</si>
  <si>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</si>
  <si>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</si>
  <si>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</si>
  <si>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</si>
  <si>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</si>
  <si>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</si>
  <si>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</si>
  <si>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</si>
  <si>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</si>
  <si>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</si>
  <si>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</si>
  <si>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</si>
  <si>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</si>
  <si>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</si>
  <si>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</si>
  <si>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</si>
  <si>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</si>
  <si>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</si>
  <si>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</si>
  <si>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</si>
  <si>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</si>
  <si>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</si>
  <si>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</si>
  <si>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</si>
  <si>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</si>
  <si>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</si>
  <si>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</si>
  <si>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</si>
  <si>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</si>
  <si>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</si>
  <si>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</si>
  <si>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</si>
  <si>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</si>
  <si>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</si>
  <si>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</si>
  <si>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</si>
  <si>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</si>
  <si>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</si>
  <si>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</si>
  <si>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</si>
  <si>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</si>
  <si>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</si>
  <si>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</si>
  <si>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</si>
  <si>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</si>
  <si>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</si>
  <si>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</si>
  <si>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</si>
  <si>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</si>
  <si>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</si>
  <si>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</si>
  <si>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</si>
  <si>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</si>
  <si>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</si>
  <si>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</si>
  <si>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</si>
  <si>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</si>
  <si>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</si>
  <si>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</si>
  <si>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</si>
  <si>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</si>
  <si>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ГУП "АТС"</t>
  </si>
  <si>
    <t>1514016811</t>
  </si>
  <si>
    <t>151401001</t>
  </si>
  <si>
    <t>18-06-2019 00:00:00</t>
  </si>
  <si>
    <t>31511106</t>
  </si>
  <si>
    <t>ГУП "ВТС"</t>
  </si>
  <si>
    <t>1513083741</t>
  </si>
  <si>
    <t>02-04-2021 00:00:00</t>
  </si>
  <si>
    <t>26354303</t>
  </si>
  <si>
    <t>ГУП "ДТС"</t>
  </si>
  <si>
    <t>1514011161</t>
  </si>
  <si>
    <t>29-10-2012 00:00:00</t>
  </si>
  <si>
    <t>26354305</t>
  </si>
  <si>
    <t>ГУП "Моздокские тепловые сети"</t>
  </si>
  <si>
    <t>1510000480</t>
  </si>
  <si>
    <t>151001001</t>
  </si>
  <si>
    <t>26823199</t>
  </si>
  <si>
    <t>МУП "Алагиркоммунресурсы"</t>
  </si>
  <si>
    <t>1514004823</t>
  </si>
  <si>
    <t>31350136</t>
  </si>
  <si>
    <t>МУП "Алагиркомфорт"</t>
  </si>
  <si>
    <t>1514016931</t>
  </si>
  <si>
    <t>17-07-2019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</si>
  <si>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</si>
  <si>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</si>
  <si>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</si>
  <si>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</si>
  <si>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</si>
  <si>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</si>
  <si>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</si>
  <si>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</si>
  <si>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</si>
  <si>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</si>
  <si>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</si>
  <si>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</si>
  <si>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</si>
  <si>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</si>
  <si>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</si>
  <si>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</si>
  <si>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</si>
  <si>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</si>
  <si>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</si>
  <si>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</si>
  <si>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</si>
  <si>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</si>
  <si>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</si>
  <si>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</si>
  <si>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</si>
  <si>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</si>
  <si>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</si>
  <si>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</si>
  <si>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</si>
  <si>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</si>
  <si>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</si>
  <si>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</si>
  <si>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</si>
  <si>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</si>
  <si>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</si>
  <si>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</si>
  <si>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</si>
  <si>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</si>
  <si>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</si>
  <si>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</si>
  <si>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</si>
  <si>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</si>
  <si>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</si>
  <si>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</si>
  <si>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</si>
  <si>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</si>
  <si>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</si>
  <si>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</si>
  <si>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</si>
  <si>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</si>
  <si>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</si>
  <si>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</si>
  <si>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</si>
  <si>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</si>
  <si>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</si>
  <si>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</si>
  <si>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</si>
  <si>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</si>
  <si>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</si>
  <si>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</si>
  <si>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</si>
  <si>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</si>
  <si>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</si>
  <si>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</si>
  <si>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</si>
  <si>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</si>
  <si>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</si>
  <si>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</si>
  <si>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</si>
  <si>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</si>
  <si>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</si>
  <si>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</si>
  <si>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</si>
  <si>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</si>
  <si>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</si>
  <si>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</si>
  <si>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</si>
  <si>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</si>
  <si>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</si>
  <si>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</si>
  <si>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</si>
  <si>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</si>
  <si>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</si>
  <si>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</si>
  <si>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</si>
  <si>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</si>
  <si>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</si>
  <si>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</si>
  <si>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</si>
  <si>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</si>
  <si>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</si>
  <si>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</si>
  <si>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</si>
  <si>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</si>
  <si>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</si>
  <si>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</si>
  <si>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</si>
  <si>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</si>
  <si>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</si>
  <si>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</si>
  <si>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</si>
  <si>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</si>
  <si>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</si>
  <si>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</si>
  <si>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</si>
  <si>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</si>
  <si>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</si>
  <si>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</si>
  <si>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</si>
  <si>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</si>
  <si>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</si>
  <si>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</si>
  <si>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</si>
  <si>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</si>
  <si>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</si>
  <si>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</si>
  <si>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</si>
  <si>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</si>
  <si>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</si>
  <si>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</si>
  <si>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</si>
  <si>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</si>
  <si>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</si>
  <si>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</si>
  <si>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</si>
  <si>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</si>
  <si>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</si>
  <si>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</si>
  <si>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</si>
  <si>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</si>
  <si>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</si>
  <si>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</si>
  <si>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</si>
  <si>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</si>
  <si>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</si>
  <si>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</si>
  <si>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</si>
  <si>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</si>
  <si>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</si>
  <si>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</si>
  <si>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</si>
  <si>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</si>
  <si>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</si>
  <si>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</si>
  <si>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</si>
  <si>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</si>
  <si>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</si>
  <si>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</si>
  <si>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</si>
  <si>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</si>
  <si>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</si>
  <si>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</si>
  <si>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</si>
  <si>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02-02-2024 00:00:00</t>
  </si>
  <si>
    <t>26756425</t>
  </si>
  <si>
    <t>РГУП ЭГВ РСО-Алания</t>
  </si>
  <si>
    <t>1512000950</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</si>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</sst>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72919-5539-B0C3-6BFE-60C60C5E30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D1B9E6-7B94-B94B-786D-05BBF0D84D69}"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81" width="1.00390625" customWidth="1"/>
    <col min="5" max="6" style="5381" width="55.00390625" customWidth="1"/>
    <col min="7" max="7" style="5455" width="1.00390625" customWidth="1"/>
    <col min="8" max="8" style="5381" width="18.00390625" hidden="1" customWidth="1"/>
    <col min="9" max="9" style="5456" width="59.00390625" customWidth="1"/>
    <col min="10" max="10" style="5457"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43.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56</v>
      </c>
      <c r="F43" s="823" t="s">
        <v>19</v>
      </c>
      <c r="G43" s="186"/>
      <c r="I43" s="524"/>
      <c r="J43" s="989"/>
      <c r="Q43" s="522">
        <v>0</v>
      </c>
    </row>
    <row s="5381" customFormat="1" customHeight="1" ht="27" hidden="1">
      <c r="A44" s="897"/>
      <c r="B44" s="526"/>
      <c r="C44" s="521"/>
      <c r="D44" s="523"/>
      <c r="E44" s="1278" t="s">
        <v>57</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58</v>
      </c>
      <c r="F46" s="823" t="s">
        <v>19</v>
      </c>
      <c r="G46" s="186"/>
      <c r="H46" s="522"/>
      <c r="I46" s="524"/>
      <c r="J46" s="989"/>
      <c r="Q46" s="543">
        <v>0</v>
      </c>
    </row>
    <row s="5381" customFormat="1" customHeight="1" ht="24.75" hidden="1">
      <c r="A47" s="897"/>
      <c r="B47" s="526"/>
      <c r="C47" s="521"/>
      <c r="D47" s="523"/>
      <c r="E47" s="1278" t="s">
        <v>59</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60</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61</v>
      </c>
      <c r="F53" s="1161" t="s">
        <v>19</v>
      </c>
      <c r="G53" s="645"/>
      <c r="I53" s="647"/>
      <c r="J53" s="991"/>
      <c r="P53" s="648"/>
      <c r="Q53" s="646">
        <v>0</v>
      </c>
    </row>
    <row s="5381" customFormat="1" customHeight="1" ht="27" hidden="1">
      <c r="A54" s="899"/>
      <c r="B54" s="526"/>
      <c r="C54" s="643"/>
      <c r="D54" s="644"/>
      <c r="E54" s="504" t="s">
        <v>62</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63</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64</v>
      </c>
      <c r="F58" s="1161" t="s">
        <v>65</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1" customFormat="1" customHeight="1" ht="15" hidden="1">
      <c r="A60" s="899"/>
      <c r="B60" s="526"/>
      <c r="C60" s="643"/>
      <c r="D60" s="644"/>
      <c r="E60" s="1278" t="s">
        <v>66</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67</v>
      </c>
      <c r="F62" s="1784" t="s">
        <v>65</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7BF1859-882C-F4EC-06C5-DD993FBB868C}"/>
    <hyperlink ref="H17" location="Титульный!H9" display="Как заполнить?" tooltip="Помощь по работе с полями отчётной формы" xr:uid="{89A135BD-2362-8B48-BACF-34F6976F41F2}"/>
    <hyperlink ref="H39" location="Титульный!H9" display="Как заполнить?" tooltip="Помощь по работе с полями отчётной формы" xr:uid="{AB2E108E-A8D3-133A-DB85-FDC90F2FC5CC}"/>
    <hyperlink ref="H62" location="Титульный!H9" display="Как заполнить?" tooltip="Помощь по работе с полями отчётной формы" xr:uid="{4A91F6FE-26FF-2067-C3CB-73EF8B2CC6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13F9-04BF-3DF3-2A39-A661B9148A65}"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5381" width="8.00390625" hidden="1" customWidth="1"/>
    <col min="2" max="2" style="5457" width="6.00390625" hidden="1" customWidth="1"/>
    <col min="3" max="3" style="5381" width="3.00390625" customWidth="1"/>
    <col min="4" max="4" style="5555"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56" width="3.00390625" customWidth="1"/>
    <col min="11" max="13" style="5556" width="9.140625" hidden="1"/>
    <col min="14" max="14" style="5556" width="25.7109375" hidden="1" customWidth="1"/>
    <col min="15" max="15" style="5556" width="14.421875" hidden="1" customWidth="1"/>
    <col min="16" max="19" style="5557" width="9.140625" hidden="1"/>
    <col min="20" max="27" style="5381" width="9.140625" hidden="1"/>
    <col min="28" max="28" style="5381" width="8.00390625" customWidth="1"/>
    <col min="29" max="29" style="5381" width="9.140625" hidden="1"/>
  </cols>
  <sheetData>
    <row s="545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Город Моздок(90630101)</v>
      </c>
      <c r="P13" s="530"/>
      <c r="Q13" s="530"/>
      <c r="R13" s="533"/>
      <c r="S13" s="530"/>
      <c r="T13" s="530"/>
      <c r="U13" s="530"/>
      <c r="V13" s="535"/>
      <c r="W13" s="535"/>
      <c r="X13" s="532"/>
      <c r="Y13" s="532"/>
      <c r="Z13" s="532"/>
      <c r="AA13" s="532"/>
      <c r="AB13" s="532"/>
      <c r="AC13" s="536">
        <v>15</v>
      </c>
    </row>
    <row customHeight="1" ht="15">
      <c r="A14" s="1995"/>
      <c r="B14" s="1479" t="s">
        <v>102</v>
      </c>
      <c r="C14" s="1479"/>
      <c r="D14" s="913" t="s">
        <v>103</v>
      </c>
      <c r="E14" s="1991" t="str">
        <f>A12&amp;"."&amp;B14</f>
        <v>1.2</v>
      </c>
      <c r="F14" s="1996" t="s">
        <v>104</v>
      </c>
      <c r="G14" s="2000" t="s">
        <v>99</v>
      </c>
      <c r="H14" s="2000" t="s">
        <v>105</v>
      </c>
      <c r="I14" s="1998" t="s">
        <v>106</v>
      </c>
      <c r="J14" s="1737"/>
      <c r="K14" s="1749"/>
      <c r="L14" s="1749"/>
      <c r="M14" s="1737" t="str">
        <f t="array" ref="M14:M14">IF(ISERROR(MATCH(MID(N14,1,250),MID(note_ter,1,250),0)),"n","y")</f>
        <v>n</v>
      </c>
      <c r="N14" s="1749"/>
      <c r="O14" s="1737" t="str">
        <f>H14&amp;"("&amp;I14&amp;")"</f>
        <v>Новоосетинское(90630435)</v>
      </c>
      <c r="P14" s="1479"/>
      <c r="Q14" s="1479"/>
      <c r="R14" s="533"/>
      <c r="S14" s="1479"/>
      <c r="T14" s="1479"/>
      <c r="U14" s="1479"/>
      <c r="V14" s="946"/>
      <c r="W14" s="946"/>
      <c r="X14" s="740"/>
      <c r="Y14" s="740"/>
      <c r="Z14" s="740"/>
      <c r="AA14" s="740"/>
      <c r="AB14" s="740"/>
      <c r="AC14" s="740"/>
    </row>
    <row s="5518" customFormat="1" customHeight="1" ht="15.75">
      <c r="A15" s="2212"/>
      <c r="B15" s="530"/>
      <c r="C15" s="525"/>
      <c r="D15" s="914"/>
      <c r="E15" s="534"/>
      <c r="F15" s="290"/>
      <c r="G15" s="528" t="s">
        <v>107</v>
      </c>
      <c r="H15" s="300"/>
      <c r="I15" s="537"/>
      <c r="J15" s="624"/>
      <c r="K15" s="624"/>
      <c r="L15" s="624"/>
      <c r="M15" s="624"/>
      <c r="N15" s="613"/>
      <c r="O15" s="624"/>
      <c r="P15" s="530"/>
      <c r="Q15" s="530"/>
      <c r="R15" s="533"/>
      <c r="S15" s="530"/>
      <c r="T15" s="530"/>
      <c r="U15" s="530"/>
      <c r="V15" s="535"/>
      <c r="W15" s="535"/>
      <c r="X15" s="532"/>
      <c r="Y15" s="532"/>
      <c r="Z15" s="532"/>
      <c r="AA15" s="532"/>
      <c r="AB15" s="532"/>
      <c r="AC15" s="536">
        <v>15</v>
      </c>
    </row>
    <row s="5473" customFormat="1" customHeight="1" ht="14.699999999999998">
      <c r="A16" s="871"/>
      <c r="B16" s="530"/>
      <c r="C16" s="871"/>
      <c r="D16" s="895"/>
      <c r="E16" s="907"/>
      <c r="F16" s="291"/>
      <c r="G16" s="529" t="s">
        <v>108</v>
      </c>
      <c r="H16" s="291"/>
      <c r="I16" s="292"/>
      <c r="J16" s="362"/>
      <c r="K16" s="268"/>
      <c r="L16" s="268"/>
      <c r="M16" s="268"/>
      <c r="N16" s="339" t="s">
        <v>109</v>
      </c>
      <c r="O16" s="268"/>
      <c r="P16" s="338"/>
      <c r="Q16" s="338"/>
      <c r="R16" s="338"/>
      <c r="S16" s="338"/>
      <c r="AC16" s="229">
        <v>14</v>
      </c>
    </row>
    <row s="5473" customFormat="1" customHeight="1" ht="22.049999999999997">
      <c r="A17" s="871"/>
      <c r="B17" s="530"/>
      <c r="C17" s="871"/>
      <c r="D17" s="278"/>
      <c r="E17" s="293"/>
      <c r="F17" s="293"/>
      <c r="G17" s="293"/>
      <c r="H17" s="293"/>
      <c r="I17" s="293"/>
      <c r="J17" s="268"/>
      <c r="K17" s="268"/>
      <c r="L17" s="268"/>
      <c r="M17" s="268"/>
      <c r="N17" s="339"/>
      <c r="O17" s="268"/>
      <c r="P17" s="338"/>
      <c r="Q17" s="338"/>
      <c r="R17" s="338"/>
      <c r="S17" s="338"/>
      <c r="AC17" s="229">
        <v>21</v>
      </c>
    </row>
    <row s="5473" customFormat="1" customHeight="1" ht="14.699999999999998">
      <c r="A18" s="871"/>
      <c r="B18" s="530"/>
      <c r="C18" s="871"/>
      <c r="D18" s="278"/>
      <c r="E18" s="196"/>
      <c r="F18" s="871"/>
      <c r="G18" s="196"/>
      <c r="H18" s="196"/>
      <c r="I18" s="196"/>
      <c r="J18" s="268"/>
      <c r="K18" s="268"/>
      <c r="L18" s="268"/>
      <c r="M18" s="268"/>
      <c r="N18" s="339"/>
      <c r="O18" s="268"/>
      <c r="P18" s="338"/>
      <c r="Q18" s="338"/>
      <c r="R18" s="338"/>
      <c r="S18" s="338"/>
      <c r="AC18" s="229">
        <v>14</v>
      </c>
    </row>
    <row s="5473" customFormat="1" customHeight="1" ht="1.05">
      <c r="A19" s="871"/>
      <c r="B19" s="530"/>
      <c r="C19" s="871"/>
      <c r="D19" s="278"/>
      <c r="E19" s="196"/>
      <c r="F19" s="871"/>
      <c r="G19" s="196"/>
      <c r="H19" s="196"/>
      <c r="I19" s="196"/>
      <c r="J19" s="268"/>
      <c r="K19" s="268"/>
      <c r="L19" s="268"/>
      <c r="M19" s="268"/>
      <c r="N19" s="339"/>
      <c r="O19" s="268"/>
      <c r="P19" s="338"/>
      <c r="Q19" s="338"/>
      <c r="R19" s="338"/>
      <c r="S19" s="338"/>
      <c r="AC19" s="229">
        <v>1</v>
      </c>
    </row>
    <row s="5550" customFormat="1" customHeight="1" ht="10.5">
      <c r="B20" s="947"/>
      <c r="D20" s="295"/>
      <c r="J20" s="268"/>
      <c r="K20" s="268"/>
      <c r="L20" s="268"/>
      <c r="M20" s="268"/>
      <c r="N20" s="339"/>
      <c r="O20" s="268"/>
      <c r="P20" s="338"/>
      <c r="Q20" s="338"/>
      <c r="R20" s="338"/>
      <c r="S20" s="338"/>
      <c r="AC20" s="294">
        <v>10</v>
      </c>
    </row>
    <row s="5550" customFormat="1" customHeight="1" ht="10.5">
      <c r="B21" s="947"/>
      <c r="D21" s="295"/>
      <c r="J21" s="268"/>
      <c r="K21" s="268"/>
      <c r="L21" s="268"/>
      <c r="M21" s="268"/>
      <c r="N21" s="339"/>
      <c r="O21" s="268"/>
      <c r="P21" s="338"/>
      <c r="Q21" s="338"/>
      <c r="R21" s="338"/>
      <c r="S21" s="338"/>
      <c r="AC21" s="294">
        <v>10</v>
      </c>
    </row>
    <row customHeight="1" ht="14.699999999999998">
      <c r="AC22" s="196">
        <v>14</v>
      </c>
    </row>
    <row customHeight="1" ht="14.699999999999998">
      <c r="AC23" s="196">
        <v>14</v>
      </c>
    </row>
    <row customHeight="1" ht="14.699999999999998">
      <c r="AC24" s="196">
        <v>14</v>
      </c>
    </row>
    <row customHeight="1" ht="14.699999999999998">
      <c r="H25" s="175"/>
      <c r="AC25" s="196">
        <v>14</v>
      </c>
    </row>
    <row customHeight="1" ht="14.699999999999998">
      <c r="AC26" s="196">
        <v>14</v>
      </c>
    </row>
    <row customHeight="1" ht="14.699999999999998">
      <c r="AC27" s="196">
        <v>14</v>
      </c>
    </row>
    <row customHeight="1" ht="14.699999999999998">
      <c r="AC28" s="196">
        <v>14</v>
      </c>
    </row>
    <row customHeight="1" ht="14.699999999999998">
      <c r="J29" s="196"/>
      <c r="K29" s="196"/>
      <c r="L29" s="196"/>
      <c r="AC29" s="196">
        <v>14</v>
      </c>
    </row>
    <row customHeight="1" ht="22.5" hidden="1">
      <c r="A30" s="871" t="s">
        <v>81</v>
      </c>
      <c r="B30" s="530">
        <v>0</v>
      </c>
      <c r="C30" s="871">
        <v>3</v>
      </c>
      <c r="D30" s="278">
        <v>3</v>
      </c>
      <c r="E30" s="196">
        <v>6</v>
      </c>
      <c r="F30" s="871">
        <v>0</v>
      </c>
      <c r="G30" s="196">
        <v>46</v>
      </c>
      <c r="H30" s="196">
        <v>42</v>
      </c>
      <c r="I30" s="196">
        <v>14</v>
      </c>
      <c r="J30" s="268">
        <v>3</v>
      </c>
      <c r="K30" s="268">
        <v>0</v>
      </c>
      <c r="L30" s="268">
        <v>0</v>
      </c>
      <c r="M30" s="268">
        <v>0</v>
      </c>
      <c r="N30" s="339">
        <v>0</v>
      </c>
      <c r="O30" s="268">
        <v>0</v>
      </c>
      <c r="P30" s="338">
        <v>0</v>
      </c>
      <c r="Q30" s="338">
        <v>0</v>
      </c>
      <c r="R30" s="338">
        <v>0</v>
      </c>
      <c r="S30" s="338">
        <v>0</v>
      </c>
      <c r="T30" s="196">
        <v>0</v>
      </c>
      <c r="U30" s="196">
        <v>0</v>
      </c>
      <c r="V30" s="196">
        <v>0</v>
      </c>
      <c r="W30" s="196">
        <v>0</v>
      </c>
      <c r="X30" s="196">
        <v>0</v>
      </c>
      <c r="Y30" s="196">
        <v>0</v>
      </c>
      <c r="Z30" s="196">
        <v>0</v>
      </c>
      <c r="AA30" s="196">
        <v>0</v>
      </c>
      <c r="AB30" s="196">
        <v>8</v>
      </c>
      <c r="AC30" s="19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641E-01D5-75F8-46AC-C53B0C10568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3" width="6.421875" hidden="1" customWidth="1"/>
    <col min="2" max="2" style="5593" width="2.00390625" hidden="1" customWidth="1"/>
    <col min="3" max="3" style="5593" width="3.00390625" customWidth="1"/>
    <col min="4" max="4" style="5593" width="4.00390625" customWidth="1"/>
    <col min="5" max="5" style="5593" width="44.00390625" customWidth="1"/>
    <col min="6" max="6" style="5593" width="6.421875" customWidth="1"/>
    <col min="7" max="7" style="5593" width="4.00390625" customWidth="1"/>
    <col min="8" max="8" style="5593" width="5.00390625" customWidth="1"/>
    <col min="9" max="9" style="5593" width="52.00390625" customWidth="1"/>
    <col min="10" max="10" style="5593" width="7.00390625" customWidth="1"/>
    <col min="11" max="11" style="5593" width="3.00390625" customWidth="1"/>
    <col min="12" max="12" style="5593" width="6.00390625" customWidth="1"/>
    <col min="13" max="13" style="5593" width="56.00390625" customWidth="1"/>
    <col min="14" max="14" style="5644" width="8.00390625" customWidth="1"/>
    <col min="15" max="20" style="5556" width="9.140625" hidden="1"/>
    <col min="21" max="24" style="5645" width="9.140625" hidden="1"/>
    <col min="25" max="37" style="5644" width="9.140625" hidden="1"/>
    <col min="38" max="38" style="5644" width="8.00390625" customWidth="1"/>
    <col min="39" max="39" style="559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64"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110</v>
      </c>
      <c r="E9" s="2240"/>
      <c r="F9" s="2241" t="s">
        <v>111</v>
      </c>
      <c r="G9" s="2242"/>
      <c r="H9" s="2242"/>
      <c r="I9" s="2242"/>
      <c r="J9" s="2245" t="s">
        <v>112</v>
      </c>
      <c r="K9" s="2245"/>
      <c r="L9" s="2245"/>
      <c r="M9" s="2245"/>
      <c r="AM9" s="696">
        <v>18</v>
      </c>
    </row>
    <row customHeight="1" ht="24">
      <c r="A10" s="2239"/>
      <c r="B10" s="705"/>
      <c r="C10" s="638"/>
      <c r="D10" s="636" t="s">
        <v>87</v>
      </c>
      <c r="E10" s="636" t="s">
        <v>88</v>
      </c>
      <c r="F10" s="636" t="s">
        <v>113</v>
      </c>
      <c r="G10" s="2246" t="s">
        <v>87</v>
      </c>
      <c r="H10" s="2247"/>
      <c r="I10" s="636" t="s">
        <v>88</v>
      </c>
      <c r="J10" s="636" t="s">
        <v>113</v>
      </c>
      <c r="K10" s="2246" t="s">
        <v>87</v>
      </c>
      <c r="L10" s="2247"/>
      <c r="M10" s="636" t="s">
        <v>88</v>
      </c>
      <c r="N10" s="1740"/>
      <c r="AM10" s="696">
        <v>23</v>
      </c>
    </row>
    <row s="5593" customFormat="1" customHeight="1" ht="11.25" hidden="1">
      <c r="A11" s="706"/>
      <c r="B11" s="706"/>
      <c r="C11" s="706"/>
      <c r="D11" s="707" t="s">
        <v>114</v>
      </c>
      <c r="E11" s="707" t="s">
        <v>102</v>
      </c>
      <c r="F11" s="707" t="s">
        <v>89</v>
      </c>
      <c r="G11" s="2228" t="s">
        <v>90</v>
      </c>
      <c r="H11" s="2229"/>
      <c r="I11" s="707" t="s">
        <v>115</v>
      </c>
      <c r="J11" s="707" t="s">
        <v>91</v>
      </c>
      <c r="K11" s="2230" t="s">
        <v>92</v>
      </c>
      <c r="L11" s="2231"/>
      <c r="M11" s="707" t="s">
        <v>116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117</v>
      </c>
      <c r="P12" s="1526" t="s">
        <v>118</v>
      </c>
      <c r="Q12" s="1526" t="s">
        <v>119</v>
      </c>
      <c r="R12" s="1526" t="s">
        <v>120</v>
      </c>
      <c r="AM12" s="696">
        <v>1</v>
      </c>
    </row>
    <row s="5593" customFormat="1" customHeight="1" ht="15.75">
      <c r="A13" s="406"/>
      <c r="B13" s="406"/>
      <c r="C13" s="639"/>
      <c r="D13" s="2221" t="s">
        <v>114</v>
      </c>
      <c r="E13" s="2222" t="str">
        <f>INDEX(VD_NAME_LIST,MATCH("4189671",VD_ID_LIST,0))</f>
        <v>Холодное водоснабжение. Питьевая вода</v>
      </c>
      <c r="F13" s="2225" t="s">
        <v>65</v>
      </c>
      <c r="G13" s="2226"/>
      <c r="H13" s="2227">
        <v>1</v>
      </c>
      <c r="I13" s="2218" t="str">
        <f>IF(U13="","",INDEX(TERRITORY_MR_LIST,MATCH(U13,TERRITORY_LIST_ID,0)))</f>
        <v>Территория 1</v>
      </c>
      <c r="J13" s="2220" t="s">
        <v>19</v>
      </c>
      <c r="K13" s="715"/>
      <c r="L13" s="640" t="s">
        <v>114</v>
      </c>
      <c r="M13" s="716" t="s">
        <v>22</v>
      </c>
      <c r="N13" s="925"/>
      <c r="O13" s="1529" t="s">
        <v>121</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122</v>
      </c>
      <c r="W13" s="1379"/>
      <c r="X13" s="1379"/>
      <c r="Y13" s="717" t="s">
        <v>123</v>
      </c>
      <c r="Z13" s="717">
        <v>1705000</v>
      </c>
      <c r="AA13" s="717"/>
      <c r="AB13" s="717"/>
      <c r="AC13" s="717"/>
      <c r="AD13" s="717"/>
      <c r="AE13" s="717"/>
      <c r="AF13" s="717"/>
      <c r="AG13" s="717"/>
      <c r="AH13" s="717"/>
      <c r="AI13" s="717"/>
      <c r="AJ13" s="717"/>
      <c r="AK13" s="717"/>
      <c r="AL13" s="717"/>
      <c r="AM13" s="719">
        <v>15</v>
      </c>
    </row>
    <row s="5593" customFormat="1" customHeight="1" ht="15.75">
      <c r="A14" s="406"/>
      <c r="B14" s="406"/>
      <c r="C14" s="289"/>
      <c r="D14" s="2221"/>
      <c r="E14" s="2223"/>
      <c r="F14" s="2220"/>
      <c r="G14" s="2226"/>
      <c r="H14" s="2227"/>
      <c r="I14" s="2219"/>
      <c r="J14" s="2220"/>
      <c r="K14" s="534"/>
      <c r="L14" s="290"/>
      <c r="M14" s="720" t="s">
        <v>124</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3" customFormat="1" customHeight="1" ht="15.75">
      <c r="A15" s="406"/>
      <c r="B15" s="406"/>
      <c r="C15" s="289"/>
      <c r="D15" s="2221"/>
      <c r="E15" s="2224"/>
      <c r="F15" s="2220"/>
      <c r="G15" s="1173"/>
      <c r="H15" s="1174"/>
      <c r="I15" s="693" t="s">
        <v>125</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126</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B10DA-9F62-33ED-C0E7-7FBD7C06AE4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6" width="3.7109375" hidden="1" customWidth="1"/>
    <col min="3" max="3" style="5593" width="3.00390625" customWidth="1"/>
    <col min="4" max="4" style="5593" width="6.00390625" customWidth="1"/>
    <col min="5" max="5" style="5593" width="42.00390625" customWidth="1"/>
    <col min="6" max="6" style="5593" width="15.00390625" customWidth="1"/>
    <col min="7" max="7" style="5593" width="42.00390625" customWidth="1"/>
    <col min="8" max="8" style="5593" width="3.00390625" customWidth="1"/>
    <col min="9" max="9" style="5593" width="5.00390625" customWidth="1"/>
    <col min="10" max="10" style="5593" width="47.00390625" customWidth="1"/>
    <col min="11" max="12" style="5593" width="3.00390625" customWidth="1"/>
    <col min="13" max="13" style="5593" width="5.00390625" customWidth="1"/>
    <col min="14" max="14" style="5593" width="28.00390625" customWidth="1"/>
    <col min="15" max="16" style="5593" width="3.00390625" customWidth="1"/>
    <col min="17" max="17" style="5593" width="5.00390625" customWidth="1"/>
    <col min="18" max="18" style="5593" width="34.00390625" customWidth="1"/>
    <col min="19" max="20" style="5593" width="3.7109375" hidden="1" customWidth="1"/>
    <col min="21" max="21" style="5593" width="5.7109375" hidden="1" customWidth="1"/>
    <col min="22" max="22" style="5593" width="34.421875" hidden="1" customWidth="1"/>
    <col min="23" max="23" style="5593" width="30.00390625" customWidth="1"/>
    <col min="24" max="24" style="5593" width="3.00390625" customWidth="1"/>
    <col min="25" max="28" style="5645" width="9.8515625" hidden="1" customWidth="1"/>
    <col min="29" max="29" style="5645" width="27.00390625" hidden="1" customWidth="1"/>
    <col min="30" max="30" style="5645" width="10.57421875" hidden="1" customWidth="1"/>
    <col min="31" max="31" style="5645" width="10.7109375" hidden="1" customWidth="1"/>
    <col min="32" max="32" style="5645" width="10.00390625" hidden="1" customWidth="1"/>
    <col min="33" max="33" style="5645" width="12.8515625" hidden="1" customWidth="1"/>
    <col min="34" max="34" style="5645" width="24.421875" hidden="1" customWidth="1"/>
    <col min="35" max="35" style="5645" width="15.8515625" hidden="1" customWidth="1"/>
    <col min="36" max="36" style="5645" width="19.421875" hidden="1" customWidth="1"/>
    <col min="37" max="37" style="5645" width="11.00390625" hidden="1" customWidth="1"/>
    <col min="38" max="38" style="5645" width="23.57421875" hidden="1" customWidth="1"/>
    <col min="39" max="39" style="5645" width="23.8515625" hidden="1" customWidth="1"/>
    <col min="40" max="40" style="5645" width="25.28125" hidden="1" customWidth="1"/>
    <col min="41" max="41" style="5645" width="16.8515625" hidden="1" customWidth="1"/>
    <col min="42" max="42" style="5645" width="29.57421875" hidden="1" customWidth="1"/>
    <col min="43" max="43" style="5645" width="29.8515625" hidden="1" customWidth="1"/>
    <col min="44" max="44" style="5593" width="9.140625" hidden="1"/>
  </cols>
  <sheetData>
    <row customHeight="1" ht="11.25" hidden="1">
      <c r="A1" s="269"/>
      <c r="AR1" s="217" t="s">
        <v>14</v>
      </c>
    </row>
    <row customHeight="1" ht="11.25" hidden="1">
      <c r="AR2" s="217">
        <v>0</v>
      </c>
    </row>
    <row customHeight="1" ht="11.25" hidden="1">
      <c r="AR3" s="217">
        <v>0</v>
      </c>
    </row>
    <row customHeight="1" ht="3">
      <c r="AR4" s="217">
        <v>3</v>
      </c>
    </row>
    <row s="556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4"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127</v>
      </c>
      <c r="F9" s="2216"/>
      <c r="G9" s="2240" t="s">
        <v>110</v>
      </c>
      <c r="H9" s="2240" t="s">
        <v>87</v>
      </c>
      <c r="I9" s="2240"/>
      <c r="J9" s="2240" t="s">
        <v>128</v>
      </c>
      <c r="K9" s="2268" t="s">
        <v>129</v>
      </c>
      <c r="L9" s="2268"/>
      <c r="M9" s="2268"/>
      <c r="N9" s="2268"/>
      <c r="O9" s="2268" t="s">
        <v>130</v>
      </c>
      <c r="P9" s="2268"/>
      <c r="Q9" s="2268"/>
      <c r="R9" s="2268"/>
      <c r="S9" s="2268" t="s">
        <v>131</v>
      </c>
      <c r="T9" s="2268"/>
      <c r="U9" s="2268"/>
      <c r="V9" s="2268"/>
      <c r="W9" s="2240" t="s">
        <v>132</v>
      </c>
      <c r="AR9" s="217">
        <v>27</v>
      </c>
    </row>
    <row customHeight="1" ht="31.5">
      <c r="D10" s="2240"/>
      <c r="E10" s="1397" t="s">
        <v>88</v>
      </c>
      <c r="F10" s="1397" t="s">
        <v>133</v>
      </c>
      <c r="G10" s="2240"/>
      <c r="H10" s="2240"/>
      <c r="I10" s="2240"/>
      <c r="J10" s="2240"/>
      <c r="K10" s="223" t="s">
        <v>113</v>
      </c>
      <c r="L10" s="2240" t="s">
        <v>87</v>
      </c>
      <c r="M10" s="2240"/>
      <c r="N10" s="223" t="s">
        <v>134</v>
      </c>
      <c r="O10" s="223" t="s">
        <v>113</v>
      </c>
      <c r="P10" s="2240" t="s">
        <v>87</v>
      </c>
      <c r="Q10" s="2240"/>
      <c r="R10" s="223" t="s">
        <v>134</v>
      </c>
      <c r="S10" s="396" t="s">
        <v>113</v>
      </c>
      <c r="T10" s="2240" t="s">
        <v>87</v>
      </c>
      <c r="U10" s="2240"/>
      <c r="V10" s="396" t="s">
        <v>88</v>
      </c>
      <c r="W10" s="2240"/>
      <c r="Z10" s="1372" t="s">
        <v>135</v>
      </c>
      <c r="AA10" s="1372" t="s">
        <v>136</v>
      </c>
      <c r="AB10" s="1372" t="s">
        <v>137</v>
      </c>
      <c r="AC10" s="1372" t="s">
        <v>138</v>
      </c>
      <c r="AD10" s="1372" t="s">
        <v>139</v>
      </c>
      <c r="AE10" s="1372" t="s">
        <v>140</v>
      </c>
      <c r="AF10" s="1372" t="s">
        <v>141</v>
      </c>
      <c r="AG10" s="1372" t="s">
        <v>142</v>
      </c>
      <c r="AH10" s="1372" t="s">
        <v>143</v>
      </c>
      <c r="AI10" s="1372" t="s">
        <v>144</v>
      </c>
      <c r="AJ10" s="1372" t="s">
        <v>145</v>
      </c>
      <c r="AK10" s="1372" t="s">
        <v>146</v>
      </c>
      <c r="AL10" s="1372" t="s">
        <v>147</v>
      </c>
      <c r="AM10" s="1372" t="s">
        <v>148</v>
      </c>
      <c r="AN10" s="1372" t="s">
        <v>149</v>
      </c>
      <c r="AO10" s="1372" t="s">
        <v>150</v>
      </c>
      <c r="AP10" s="1372" t="s">
        <v>151</v>
      </c>
      <c r="AQ10" s="1372" t="s">
        <v>152</v>
      </c>
      <c r="AR10" s="217">
        <v>30</v>
      </c>
    </row>
    <row s="5556" customFormat="1" customHeight="1" ht="12" hidden="1">
      <c r="D11" s="1362" t="s">
        <v>114</v>
      </c>
      <c r="E11" s="1362" t="s">
        <v>102</v>
      </c>
      <c r="F11" s="1362"/>
      <c r="G11" s="1362" t="s">
        <v>89</v>
      </c>
      <c r="H11" s="2269" t="s">
        <v>115</v>
      </c>
      <c r="I11" s="2269"/>
      <c r="J11" s="1362" t="s">
        <v>91</v>
      </c>
      <c r="K11" s="1362" t="s">
        <v>92</v>
      </c>
      <c r="L11" s="2269" t="s">
        <v>116</v>
      </c>
      <c r="M11" s="2269"/>
      <c r="N11" s="1362" t="s">
        <v>153</v>
      </c>
      <c r="O11" s="1362" t="s">
        <v>154</v>
      </c>
      <c r="P11" s="2269" t="s">
        <v>155</v>
      </c>
      <c r="Q11" s="2269"/>
      <c r="R11" s="1362" t="s">
        <v>156</v>
      </c>
      <c r="S11" s="1362" t="s">
        <v>155</v>
      </c>
      <c r="T11" s="2269" t="s">
        <v>156</v>
      </c>
      <c r="U11" s="2269"/>
      <c r="V11" s="1362" t="s">
        <v>157</v>
      </c>
      <c r="W11" s="1362" t="s">
        <v>158</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3" customFormat="1" customHeight="1" ht="17.25" hidden="1">
      <c r="A13" s="434"/>
      <c r="C13" s="322"/>
      <c r="D13" s="2248">
        <v>1</v>
      </c>
      <c r="E13" s="2256" t="s">
        <v>159</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160</v>
      </c>
      <c r="AD13" s="1380" t="s">
        <v>161</v>
      </c>
      <c r="AE13" s="1380" t="s">
        <v>162</v>
      </c>
      <c r="AF13" s="1380" t="s">
        <v>163</v>
      </c>
      <c r="AG13" s="1380" t="s">
        <v>164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165</v>
      </c>
      <c r="AD18" s="1380" t="s">
        <v>166</v>
      </c>
      <c r="AE18" s="1380" t="s">
        <v>167</v>
      </c>
      <c r="AF18" s="1380" t="s">
        <v>168</v>
      </c>
      <c r="AG18" s="1380" t="s">
        <v>169</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3" customFormat="1" customHeight="1" ht="17.25" hidden="1">
      <c r="A23" s="434"/>
      <c r="C23" s="322"/>
      <c r="D23" s="2248">
        <v>2</v>
      </c>
      <c r="E23" s="2256" t="s">
        <v>170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165</v>
      </c>
      <c r="AD23" s="1380" t="s">
        <v>166</v>
      </c>
      <c r="AE23" s="1380" t="s">
        <v>167</v>
      </c>
      <c r="AF23" s="1380" t="s">
        <v>168</v>
      </c>
      <c r="AG23" s="1380" t="s">
        <v>169</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3" customFormat="1" customHeight="1" ht="17.25" hidden="1">
      <c r="A28" s="434"/>
      <c r="C28" s="322"/>
      <c r="D28" s="2248">
        <v>3</v>
      </c>
      <c r="E28" s="2256" t="s">
        <v>171</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172</v>
      </c>
      <c r="AD28" s="1380" t="s">
        <v>173</v>
      </c>
      <c r="AE28" s="1380" t="s">
        <v>174</v>
      </c>
      <c r="AF28" s="1380" t="s">
        <v>175</v>
      </c>
      <c r="AG28" s="1380" t="s">
        <v>176</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3" customFormat="1" customHeight="1" ht="17.25" hidden="1">
      <c r="A33" s="434"/>
      <c r="C33" s="322"/>
      <c r="D33" s="2248">
        <v>4</v>
      </c>
      <c r="E33" s="2256" t="s">
        <v>177</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178</v>
      </c>
      <c r="AD33" s="1380" t="s">
        <v>179</v>
      </c>
      <c r="AE33" s="1380" t="s">
        <v>180</v>
      </c>
      <c r="AF33" s="1380" t="s">
        <v>181</v>
      </c>
      <c r="AG33" s="1380" t="s">
        <v>182</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3" customFormat="1" customHeight="1" ht="17.25" hidden="1">
      <c r="A38" s="434"/>
      <c r="C38" s="322"/>
      <c r="D38" s="2248">
        <v>5</v>
      </c>
      <c r="E38" s="2256" t="s">
        <v>183</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184</v>
      </c>
      <c r="AD38" s="1380" t="s">
        <v>185</v>
      </c>
      <c r="AE38" s="1380" t="s">
        <v>186</v>
      </c>
      <c r="AF38" s="1380" t="s">
        <v>187</v>
      </c>
      <c r="AG38" s="1380" t="s">
        <v>188</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3" customFormat="1" customHeight="1" ht="17.25" hidden="1">
      <c r="A43" s="434"/>
      <c r="C43" s="322"/>
      <c r="D43" s="2248">
        <v>6</v>
      </c>
      <c r="E43" s="2256" t="s">
        <v>189</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190</v>
      </c>
      <c r="AD43" s="1380" t="s">
        <v>191</v>
      </c>
      <c r="AE43" s="1380" t="s">
        <v>192</v>
      </c>
      <c r="AF43" s="1380" t="s">
        <v>193</v>
      </c>
      <c r="AG43" s="1380" t="s">
        <v>194</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3" customFormat="1" customHeight="1" ht="17.25" hidden="1">
      <c r="A48" s="434"/>
      <c r="C48" s="322"/>
      <c r="D48" s="2279">
        <v>7</v>
      </c>
      <c r="E48" s="2282" t="s">
        <v>195</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196</v>
      </c>
      <c r="AD48" s="1380" t="s">
        <v>197</v>
      </c>
      <c r="AE48" s="1380" t="s">
        <v>198</v>
      </c>
      <c r="AF48" s="1380" t="s">
        <v>199</v>
      </c>
      <c r="AG48" s="1380" t="s">
        <v>200</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3" customFormat="1" customHeight="1" ht="17.25" hidden="1">
      <c r="A53" s="434"/>
      <c r="C53" s="322"/>
      <c r="D53" s="2248">
        <v>8</v>
      </c>
      <c r="E53" s="2256" t="s">
        <v>201</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202</v>
      </c>
      <c r="AD53" s="1380" t="s">
        <v>203</v>
      </c>
      <c r="AE53" s="1380" t="s">
        <v>204</v>
      </c>
      <c r="AF53" s="1380" t="s">
        <v>205</v>
      </c>
      <c r="AG53" s="1380" t="s">
        <v>206</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3" customFormat="1" customHeight="1" ht="17.25" hidden="1">
      <c r="A58" s="434"/>
      <c r="C58" s="322"/>
      <c r="D58" s="2248">
        <v>9</v>
      </c>
      <c r="E58" s="2256" t="s">
        <v>207</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3" customFormat="1" customHeight="1" ht="17.25" hidden="1">
      <c r="A63" s="434"/>
      <c r="C63" s="322"/>
      <c r="D63" s="2248">
        <v>10</v>
      </c>
      <c r="E63" s="2256" t="s">
        <v>213</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214</v>
      </c>
      <c r="AD63" s="1380" t="s">
        <v>215</v>
      </c>
      <c r="AE63" s="1380" t="s">
        <v>216</v>
      </c>
      <c r="AF63" s="1380" t="s">
        <v>217</v>
      </c>
      <c r="AG63" s="1380" t="s">
        <v>218</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219</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220</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221</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222</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223</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224</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225</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226</v>
      </c>
      <c r="F77" s="2285"/>
      <c r="G77" s="2286"/>
      <c r="H77" s="2286"/>
      <c r="I77" s="2286"/>
      <c r="J77" s="2286"/>
      <c r="K77" s="2286"/>
      <c r="L77" s="2286"/>
      <c r="M77" s="2286"/>
      <c r="N77" s="2286"/>
      <c r="O77" s="2286"/>
      <c r="P77" s="2286"/>
      <c r="Q77" s="2286"/>
      <c r="R77" s="2286"/>
      <c r="S77" s="2286"/>
      <c r="T77" s="2286"/>
      <c r="U77" s="2286"/>
      <c r="V77" s="2286"/>
      <c r="W77" s="2286"/>
      <c r="AR77" s="217">
        <v>0</v>
      </c>
    </row>
    <row s="559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3" customFormat="1" customHeight="1" ht="17.25" hidden="1">
      <c r="A79" s="434"/>
      <c r="C79" s="322"/>
      <c r="D79" s="2248">
        <v>1</v>
      </c>
      <c r="E79" s="2256" t="s">
        <v>227</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228</v>
      </c>
      <c r="AD79" s="1380" t="s">
        <v>229</v>
      </c>
      <c r="AE79" s="1380" t="s">
        <v>230</v>
      </c>
      <c r="AF79" s="1380" t="s">
        <v>231</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3" customFormat="1" customHeight="1" ht="17.25" hidden="1">
      <c r="A84" s="434"/>
      <c r="C84" s="322"/>
      <c r="D84" s="2248">
        <v>2</v>
      </c>
      <c r="E84" s="2256" t="s">
        <v>232</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233</v>
      </c>
      <c r="AD84" s="1380" t="s">
        <v>234</v>
      </c>
      <c r="AE84" s="1380" t="s">
        <v>235</v>
      </c>
      <c r="AF84" s="1380" t="s">
        <v>236</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3" customFormat="1" customHeight="1" ht="17.25" hidden="1">
      <c r="A89" s="434"/>
      <c r="C89" s="322"/>
      <c r="D89" s="2248">
        <v>3</v>
      </c>
      <c r="E89" s="2256" t="s">
        <v>237</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238</v>
      </c>
      <c r="AD89" s="1380" t="s">
        <v>239</v>
      </c>
      <c r="AE89" s="1380" t="s">
        <v>240</v>
      </c>
      <c r="AF89" s="1380" t="s">
        <v>241</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3" customFormat="1" customHeight="1" ht="17.25" hidden="1">
      <c r="A94" s="434"/>
      <c r="C94" s="322"/>
      <c r="D94" s="2248">
        <v>4</v>
      </c>
      <c r="E94" s="2256" t="s">
        <v>242</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243</v>
      </c>
      <c r="AD94" s="1380" t="s">
        <v>244</v>
      </c>
      <c r="AE94" s="1380" t="s">
        <v>245</v>
      </c>
      <c r="AF94" s="1380" t="s">
        <v>246</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3" customFormat="1" customHeight="1" ht="17.25" hidden="1">
      <c r="A99" s="434"/>
      <c r="C99" s="322"/>
      <c r="D99" s="2248">
        <v>5</v>
      </c>
      <c r="E99" s="2256" t="s">
        <v>247</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248</v>
      </c>
      <c r="AD99" s="1380" t="s">
        <v>249</v>
      </c>
      <c r="AE99" s="1380" t="s">
        <v>250</v>
      </c>
      <c r="AF99" s="1380" t="s">
        <v>251</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3" customFormat="1" customHeight="1" ht="17.25" hidden="1">
      <c r="A105" s="434"/>
      <c r="C105" s="322"/>
      <c r="D105" s="2248">
        <v>1</v>
      </c>
      <c r="E105" s="2256" t="s">
        <v>252</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253</v>
      </c>
      <c r="AD105" s="1380" t="s">
        <v>254</v>
      </c>
      <c r="AE105" s="1380" t="s">
        <v>255</v>
      </c>
      <c r="AF105" s="1380" t="s">
        <v>256</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3" customFormat="1" customHeight="1" ht="17.25" hidden="1">
      <c r="A110" s="434"/>
      <c r="C110" s="322"/>
      <c r="D110" s="2248">
        <v>2</v>
      </c>
      <c r="E110" s="2256" t="s">
        <v>257</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258</v>
      </c>
      <c r="AD110" s="1380" t="s">
        <v>259</v>
      </c>
      <c r="AE110" s="1380" t="s">
        <v>260</v>
      </c>
      <c r="AF110" s="1380" t="s">
        <v>261</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3" customFormat="1" customHeight="1" ht="17.25" hidden="1">
      <c r="A115" s="434"/>
      <c r="C115" s="322"/>
      <c r="D115" s="2248">
        <v>3</v>
      </c>
      <c r="E115" s="2256" t="s">
        <v>262</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263</v>
      </c>
      <c r="AD115" s="1380" t="s">
        <v>264</v>
      </c>
      <c r="AE115" s="1380" t="s">
        <v>265</v>
      </c>
      <c r="AF115" s="1380" t="s">
        <v>266</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3" customFormat="1" customHeight="1" ht="17.25" hidden="1">
      <c r="A121" s="434"/>
      <c r="C121" s="322"/>
      <c r="D121" s="2248">
        <v>1</v>
      </c>
      <c r="E121" s="2256" t="s">
        <v>267</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268</v>
      </c>
      <c r="AD121" s="1380" t="s">
        <v>269</v>
      </c>
      <c r="AE121" s="1380" t="s">
        <v>270</v>
      </c>
      <c r="AF121" s="1380" t="s">
        <v>271</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3" customFormat="1" customHeight="1" ht="17.25" hidden="1">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3" customFormat="1" customHeight="1" ht="17.25" hidden="1">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E64CF-C1A7-2736-FDBC-8A2D655AF00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50" width="8.00390625" customWidth="1"/>
    <col min="38" max="64" style="5518" width="8.00390625" customWidth="1"/>
    <col min="65" max="65" style="5518" width="9.140625" hidden="1"/>
  </cols>
  <sheetData>
    <row s="577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5"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110</v>
      </c>
      <c r="F8" s="2305" t="s">
        <v>127</v>
      </c>
      <c r="G8" s="2306"/>
      <c r="H8" s="2305" t="s">
        <v>87</v>
      </c>
      <c r="I8" s="2306"/>
      <c r="J8" s="2240" t="s">
        <v>128</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88</v>
      </c>
      <c r="G9" s="2288" t="s">
        <v>133</v>
      </c>
      <c r="H9" s="2307"/>
      <c r="I9" s="2308"/>
      <c r="J9" s="2214"/>
      <c r="K9" s="1672"/>
      <c r="L9" s="2240" t="s">
        <v>291</v>
      </c>
      <c r="M9" s="2214"/>
      <c r="N9" s="2305" t="s">
        <v>87</v>
      </c>
      <c r="O9" s="2306"/>
      <c r="P9" s="2240" t="s">
        <v>134</v>
      </c>
      <c r="Q9" s="1669"/>
      <c r="R9" s="2240" t="s">
        <v>291</v>
      </c>
      <c r="S9" s="2214"/>
      <c r="T9" s="2305" t="s">
        <v>87</v>
      </c>
      <c r="U9" s="2306"/>
      <c r="V9" s="2240" t="s">
        <v>134</v>
      </c>
      <c r="W9" s="1669"/>
      <c r="X9" s="2240" t="s">
        <v>291</v>
      </c>
      <c r="Y9" s="2214"/>
      <c r="Z9" s="2305" t="s">
        <v>87</v>
      </c>
      <c r="AA9" s="2306"/>
      <c r="AB9" s="2240" t="s">
        <v>292</v>
      </c>
      <c r="AC9" s="1669"/>
      <c r="AD9" s="2240" t="s">
        <v>291</v>
      </c>
      <c r="AE9" s="2214"/>
      <c r="AF9" s="2305" t="s">
        <v>87</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135</v>
      </c>
      <c r="BM10" s="406">
        <v>23</v>
      </c>
    </row>
    <row customHeight="1" ht="15">
      <c r="D11" s="2296" t="s">
        <v>114</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102</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64F77-B01D-9C24-BE91-9ECDD01716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7" width="15.00390625" hidden="1" customWidth="1"/>
    <col min="2"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121.00390625" customWidth="1"/>
    <col min="8" max="8" style="5938" width="8.00390625" customWidth="1"/>
    <col min="9" max="9" style="5938" width="64.00390625" customWidth="1"/>
    <col min="10" max="10" style="5938" width="9.140625" hidden="1"/>
  </cols>
  <sheetData>
    <row customHeight="1" ht="11.25" hidden="1">
      <c r="A1" s="1799" t="s">
        <v>302</v>
      </c>
      <c r="J1" s="568" t="s">
        <v>14</v>
      </c>
    </row>
    <row customHeight="1" ht="11.25" hidden="1">
      <c r="J2" s="568">
        <v>0</v>
      </c>
    </row>
    <row s="5853"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5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87</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114</v>
      </c>
      <c r="E11" s="1125" t="s">
        <v>307</v>
      </c>
      <c r="F11" s="1124" t="str">
        <f>IF(region_name="","",region_name)</f>
        <v>Республика Северная Осетия-Алания</v>
      </c>
      <c r="G11" s="1125" t="s">
        <v>308</v>
      </c>
      <c r="H11" s="588"/>
      <c r="J11" s="568">
        <v>0</v>
      </c>
    </row>
    <row customHeight="1" ht="22.5" hidden="1">
      <c r="A12" s="570"/>
      <c r="B12" s="615"/>
      <c r="C12" s="570"/>
      <c r="D12" s="558" t="s">
        <v>114</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114</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7708503727</v>
      </c>
      <c r="G14" s="1125" t="s">
        <v>312</v>
      </c>
      <c r="H14" s="588"/>
      <c r="J14" s="568">
        <v>0</v>
      </c>
    </row>
    <row customHeight="1" ht="22.5" hidden="1">
      <c r="A15" s="570"/>
      <c r="B15" s="615"/>
      <c r="C15" s="570"/>
      <c r="D15" s="1122" t="s">
        <v>313</v>
      </c>
      <c r="E15" s="1123" t="s">
        <v>314</v>
      </c>
      <c r="F15" s="1124" t="str">
        <f>IF(kpp="","",kpp)</f>
        <v>616745019</v>
      </c>
      <c r="G15" s="1125" t="s">
        <v>315</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22</v>
      </c>
      <c r="G20" s="587"/>
      <c r="H20" s="588"/>
      <c r="I20" s="965"/>
      <c r="J20" s="568">
        <v>0</v>
      </c>
    </row>
    <row customHeight="1" ht="22.5" hidden="1">
      <c r="A21" s="2315"/>
      <c r="B21" s="615"/>
      <c r="C21" s="2326"/>
      <c r="D21" s="553" t="str">
        <f>D19&amp;".2"</f>
        <v>5.1.2</v>
      </c>
      <c r="E21" s="552" t="s">
        <v>320</v>
      </c>
      <c r="F21" s="1846" t="s">
        <v>22</v>
      </c>
      <c r="G21" s="557" t="s">
        <v>321</v>
      </c>
      <c r="H21" s="588"/>
      <c r="I21" s="965"/>
      <c r="J21" s="568">
        <v>0</v>
      </c>
    </row>
    <row customHeight="1" ht="22.5" hidden="1">
      <c r="A22" s="2315"/>
      <c r="B22" s="615"/>
      <c r="C22" s="2326"/>
      <c r="D22" s="553" t="str">
        <f>D19&amp;".3"</f>
        <v>5.1.3</v>
      </c>
      <c r="E22" s="552" t="s">
        <v>322</v>
      </c>
      <c r="F22" s="994" t="s">
        <v>22</v>
      </c>
      <c r="G22" s="587"/>
      <c r="H22" s="588"/>
      <c r="I22" s="965"/>
      <c r="J22" s="568">
        <v>0</v>
      </c>
    </row>
    <row customHeight="1" ht="22.5" hidden="1">
      <c r="A23" s="2315"/>
      <c r="B23" s="615"/>
      <c r="C23" s="2326"/>
      <c r="D23" s="553" t="str">
        <f>D19&amp;".4"</f>
        <v>5.1.4</v>
      </c>
      <c r="E23" s="552" t="s">
        <v>323</v>
      </c>
      <c r="F23" s="994" t="s">
        <v>22</v>
      </c>
      <c r="G23" s="557" t="s">
        <v>324</v>
      </c>
      <c r="H23" s="588"/>
      <c r="I23" s="965"/>
      <c r="J23" s="568">
        <v>0</v>
      </c>
    </row>
    <row customHeight="1" ht="22.5" hidden="1">
      <c r="A24" s="2091"/>
      <c r="B24" s="615"/>
      <c r="C24" s="605"/>
      <c r="D24" s="580"/>
      <c r="E24" s="1281" t="s">
        <v>325</v>
      </c>
      <c r="F24" s="581"/>
      <c r="G24" s="582"/>
      <c r="H24" s="588"/>
      <c r="I24" s="965"/>
      <c r="J24" s="568">
        <v>0</v>
      </c>
    </row>
    <row s="5894" customFormat="1" customHeight="1" ht="24.75" hidden="1">
      <c r="A25" s="570"/>
      <c r="B25" s="615"/>
      <c r="C25" s="615"/>
      <c r="D25" s="1119" t="s">
        <v>89</v>
      </c>
      <c r="E25" s="1121" t="s">
        <v>326</v>
      </c>
      <c r="F25" s="1126" t="s">
        <v>309</v>
      </c>
      <c r="G25" s="1121"/>
      <c r="J25" s="614">
        <v>0</v>
      </c>
    </row>
    <row s="5894" customFormat="1" customHeight="1" ht="11.25" hidden="1">
      <c r="A26" s="570"/>
      <c r="B26" s="615"/>
      <c r="C26" s="615"/>
      <c r="D26" s="1119" t="s">
        <v>327</v>
      </c>
      <c r="E26" s="1120" t="s">
        <v>328</v>
      </c>
      <c r="F26" s="1126" t="s">
        <v>309</v>
      </c>
      <c r="G26" s="1121"/>
      <c r="J26" s="614">
        <v>0</v>
      </c>
    </row>
    <row s="5894"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4"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4"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4" customFormat="1" customHeight="1" ht="11.25" hidden="1">
      <c r="A30" s="570"/>
      <c r="B30" s="615"/>
      <c r="C30" s="615"/>
      <c r="D30" s="1119" t="s">
        <v>335</v>
      </c>
      <c r="E30" s="1120" t="s">
        <v>336</v>
      </c>
      <c r="F30" s="1128"/>
      <c r="G30" s="1121"/>
      <c r="J30" s="614">
        <v>0</v>
      </c>
    </row>
    <row s="5894" customFormat="1" customHeight="1" ht="11.25" hidden="1">
      <c r="A31" s="570"/>
      <c r="B31" s="615"/>
      <c r="C31" s="615"/>
      <c r="D31" s="1119" t="s">
        <v>337</v>
      </c>
      <c r="E31" s="1120" t="s">
        <v>338</v>
      </c>
      <c r="F31" s="1128"/>
      <c r="G31" s="1121"/>
      <c r="J31" s="614">
        <v>0</v>
      </c>
    </row>
    <row s="5894"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3F401-89D1-ECC7-20FC-A0D7F31A86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hidden="1" customWidth="1"/>
    <col min="12" max="12" style="5381" width="9.7109375" hidden="1" customWidth="1"/>
    <col min="13" max="18" style="5381" width="19.8515625" hidden="1" customWidth="1"/>
    <col min="19" max="19" style="5381" width="1.7109375" hidden="1" customWidth="1"/>
    <col min="20" max="22" style="5381" width="19.8515625" hidden="1" customWidth="1"/>
    <col min="23" max="23" style="5381" width="1.7109375" hidden="1" customWidth="1"/>
    <col min="24" max="26" style="5381" width="19.8515625" customWidth="1"/>
    <col min="27" max="27" style="5381" width="1.7109375" hidden="1" customWidth="1"/>
    <col min="28" max="29" style="5381" width="19.8515625" hidden="1" customWidth="1"/>
    <col min="30" max="30" style="5381" width="1.7109375" hidden="1" customWidth="1"/>
    <col min="31" max="32" style="5381" width="103.7109375" hidden="1" customWidth="1"/>
    <col min="33" max="33" style="5381" width="103.7109375" customWidth="1"/>
    <col min="34" max="34" style="5381"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81"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5942"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3"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114</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FB57-8522-F4F3-C452-49AF848EE4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81" width="10.57421875" hidden="1"/>
  </cols>
  <sheetData>
    <row customHeight="1" ht="22.5" hidden="1">
      <c r="E1" s="525"/>
      <c r="F1" s="525"/>
      <c r="G1" s="525"/>
      <c r="H1" s="2330" t="s">
        <v>355</v>
      </c>
      <c r="I1" s="2330"/>
      <c r="V1" s="1720" t="s">
        <v>14</v>
      </c>
    </row>
    <row s="5381" customFormat="1" customHeight="1" ht="14.25" hidden="1">
      <c r="C2" s="1732"/>
      <c r="D2" s="2346" t="s">
        <v>114</v>
      </c>
      <c r="E2" s="2348"/>
      <c r="F2" s="1738"/>
      <c r="G2" s="1733" t="s">
        <v>114</v>
      </c>
      <c r="H2" s="1736"/>
      <c r="I2" s="1734"/>
      <c r="L2" s="1735"/>
      <c r="M2" s="1735"/>
      <c r="N2" s="1735"/>
      <c r="O2" s="1735" t="s">
        <v>385</v>
      </c>
      <c r="P2" s="1735"/>
      <c r="Q2" s="1735"/>
      <c r="R2" s="1737" t="s">
        <v>384</v>
      </c>
      <c r="S2" s="1737" t="s">
        <v>384</v>
      </c>
      <c r="T2" s="1735"/>
      <c r="U2" s="1735"/>
      <c r="V2" s="1731">
        <v>0</v>
      </c>
    </row>
    <row s="5381"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5942"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87</v>
      </c>
      <c r="E11" s="2336" t="s">
        <v>110</v>
      </c>
      <c r="F11" s="2305" t="s">
        <v>87</v>
      </c>
      <c r="G11" s="2306"/>
      <c r="H11" s="2288" t="s">
        <v>388</v>
      </c>
      <c r="I11" s="2288" t="s">
        <v>389</v>
      </c>
      <c r="J11" s="2336"/>
      <c r="V11" s="1720">
        <v>26</v>
      </c>
    </row>
    <row customHeight="1" ht="14.699999999999998">
      <c r="C12" s="1629"/>
      <c r="D12" s="2240"/>
      <c r="E12" s="2336"/>
      <c r="F12" s="2313"/>
      <c r="G12" s="2314"/>
      <c r="H12" s="2345"/>
      <c r="I12" s="2345"/>
      <c r="J12" s="2336"/>
      <c r="V12" s="1720">
        <v>14</v>
      </c>
    </row>
    <row s="5983"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114</v>
      </c>
      <c r="E14" s="2348"/>
      <c r="F14" s="1730"/>
      <c r="G14" s="1729" t="s">
        <v>114</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126</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35FA5-DC6B-890B-B974-61DA53FB316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55"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3" width="7.00390625" customWidth="1"/>
    <col min="14" max="22" style="5381" width="10.00390625" customWidth="1"/>
    <col min="23" max="23" style="5381" width="10.57421875" hidden="1"/>
  </cols>
  <sheetData>
    <row s="5458" customFormat="1" customHeight="1" ht="5.25" hidden="1">
      <c r="C1" s="624"/>
      <c r="D1" s="607"/>
      <c r="F1" s="624"/>
      <c r="G1" s="602" t="s">
        <v>82</v>
      </c>
      <c r="H1" s="602" t="s">
        <v>83</v>
      </c>
      <c r="I1" s="602" t="s">
        <v>84</v>
      </c>
      <c r="P1" s="602" t="s">
        <v>82</v>
      </c>
      <c r="Q1" s="602" t="s">
        <v>83</v>
      </c>
      <c r="R1" s="602" t="s">
        <v>84</v>
      </c>
      <c r="W1" s="602" t="s">
        <v>14</v>
      </c>
    </row>
    <row s="5458"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87</v>
      </c>
      <c r="F8" s="936"/>
      <c r="G8" s="578" t="s">
        <v>85</v>
      </c>
      <c r="H8" s="578" t="s">
        <v>86</v>
      </c>
      <c r="I8" s="527" t="s">
        <v>84</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65</v>
      </c>
      <c r="K12" s="1277" t="s">
        <v>22</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107</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08755-E85E-5314-F3D2-709DAA0226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161</v>
      </c>
      <c r="B44" s="1476" t="s">
        <v>162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23</v>
      </c>
    </row>
    <row customHeight="1" ht="1.05">
      <c r="A50" s="1476" t="s">
        <v>161</v>
      </c>
      <c r="B50" s="1476" t="s">
        <v>162</v>
      </c>
      <c r="C50" s="1476" t="s">
        <v>163</v>
      </c>
      <c r="D50" s="1476" t="s">
        <v>164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6D659-B54A-D9EA-22AF-F53A886823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166</v>
      </c>
      <c r="B47" s="1476" t="s">
        <v>167</v>
      </c>
      <c r="C47" s="1476" t="s">
        <v>168</v>
      </c>
      <c r="D47" s="1476" t="s">
        <v>169</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166</v>
      </c>
      <c r="B48" s="1476" t="s">
        <v>167</v>
      </c>
      <c r="C48" s="1476" t="s">
        <v>168</v>
      </c>
      <c r="D48" s="1476" t="s">
        <v>169</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166</v>
      </c>
      <c r="B49" s="1476" t="s">
        <v>167</v>
      </c>
      <c r="C49" s="1476" t="s">
        <v>168</v>
      </c>
      <c r="D49" s="1476" t="s">
        <v>169</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BC75E-8ADD-38A4-2F24-8BD48650AB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140</v>
      </c>
      <c r="C41" s="1379" t="s">
        <v>141</v>
      </c>
      <c r="D41" s="1379" t="s">
        <v>142</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215</v>
      </c>
      <c r="B54" s="1488" t="s">
        <v>216</v>
      </c>
      <c r="C54" s="1488" t="s">
        <v>217</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215</v>
      </c>
      <c r="B55" s="1488" t="s">
        <v>216</v>
      </c>
      <c r="C55" s="1487"/>
      <c r="D55" s="1487"/>
      <c r="E55" s="2403"/>
      <c r="F55" s="2402"/>
      <c r="G55" s="1487"/>
      <c r="H55" s="1487"/>
      <c r="I55" s="1487"/>
      <c r="J55" s="1487"/>
      <c r="K55" s="1487"/>
      <c r="L55" s="1490"/>
      <c r="M55" s="1492"/>
      <c r="N55" s="1492"/>
      <c r="O55" s="46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215</v>
      </c>
      <c r="B56" s="1488"/>
      <c r="C56" s="1488"/>
      <c r="D56" s="1488"/>
      <c r="E56" s="2402"/>
      <c r="F56" s="1488"/>
      <c r="G56" s="1488"/>
      <c r="H56" s="1488"/>
      <c r="I56" s="1488"/>
      <c r="J56" s="1488"/>
      <c r="K56" s="1488"/>
      <c r="L56" s="1494"/>
      <c r="M56" s="1492"/>
      <c r="N56" s="1492"/>
      <c r="O56" s="464"/>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AB78E-B70D-603E-D485-329CC7F0E7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452</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140</v>
      </c>
      <c r="C41" s="1379" t="s">
        <v>141</v>
      </c>
      <c r="D41" s="1379" t="s">
        <v>142</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114</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215</v>
      </c>
      <c r="B44" s="1380" t="s">
        <v>216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215</v>
      </c>
      <c r="B45" s="1380" t="s">
        <v>216</v>
      </c>
      <c r="C45" s="1380" t="s">
        <v>217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215</v>
      </c>
      <c r="B46" s="1380" t="s">
        <v>216</v>
      </c>
      <c r="C46" s="1380" t="s">
        <v>217</v>
      </c>
      <c r="D46" s="1380" t="s">
        <v>218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215</v>
      </c>
      <c r="B47" s="1380" t="s">
        <v>216</v>
      </c>
      <c r="C47" s="1380" t="s">
        <v>217</v>
      </c>
      <c r="D47" s="1380" t="s">
        <v>218</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215</v>
      </c>
      <c r="B48" s="1380" t="s">
        <v>216</v>
      </c>
      <c r="C48" s="1380" t="s">
        <v>217</v>
      </c>
      <c r="D48" s="1380" t="s">
        <v>218</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215</v>
      </c>
      <c r="B49" s="1380" t="s">
        <v>216</v>
      </c>
      <c r="C49" s="1380" t="s">
        <v>217</v>
      </c>
      <c r="D49" s="1380" t="s">
        <v>218</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215</v>
      </c>
      <c r="B50" s="1380" t="s">
        <v>216</v>
      </c>
      <c r="C50" s="1380" t="s">
        <v>217</v>
      </c>
      <c r="D50" s="1380" t="s">
        <v>218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215</v>
      </c>
      <c r="B51" s="1380" t="s">
        <v>216</v>
      </c>
      <c r="C51" s="1380" t="s">
        <v>217</v>
      </c>
      <c r="D51" s="1380" t="s">
        <v>218</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215</v>
      </c>
      <c r="B52" s="1380" t="s">
        <v>216</v>
      </c>
      <c r="C52" s="1380" t="s">
        <v>217</v>
      </c>
      <c r="D52" s="1380" t="s">
        <v>218</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215</v>
      </c>
      <c r="B53" s="1380" t="s">
        <v>216</v>
      </c>
      <c r="C53" s="1380" t="s">
        <v>217</v>
      </c>
      <c r="D53" s="1380" t="s">
        <v>218</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215</v>
      </c>
      <c r="B54" s="1380" t="s">
        <v>216</v>
      </c>
      <c r="C54" s="1380" t="s">
        <v>217</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215</v>
      </c>
      <c r="B55" s="1380" t="s">
        <v>216</v>
      </c>
      <c r="C55" s="2087"/>
      <c r="D55" s="2087"/>
      <c r="E55" s="2403"/>
      <c r="F55" s="2402"/>
      <c r="G55" s="2087"/>
      <c r="H55" s="2087"/>
      <c r="I55" s="2087"/>
      <c r="J55" s="2087"/>
      <c r="K55" s="2087"/>
      <c r="L55" s="1493"/>
      <c r="M55" s="2088"/>
      <c r="N55" s="2088"/>
      <c r="O55" s="1748"/>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215</v>
      </c>
      <c r="B56" s="1380"/>
      <c r="C56" s="1380"/>
      <c r="D56" s="1380"/>
      <c r="E56" s="2402"/>
      <c r="F56" s="1380"/>
      <c r="G56" s="1380"/>
      <c r="H56" s="1380"/>
      <c r="I56" s="1380"/>
      <c r="J56" s="1380"/>
      <c r="K56" s="1380"/>
      <c r="L56" s="1423"/>
      <c r="M56" s="2088"/>
      <c r="N56" s="2088"/>
      <c r="O56" s="1748"/>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800B6-504D-85E7-C444-182A575168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645" customFormat="1" customHeight="1" ht="24">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197</v>
      </c>
      <c r="B44" s="1476" t="s">
        <v>198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197</v>
      </c>
      <c r="B45" s="1476" t="s">
        <v>198</v>
      </c>
      <c r="C45" s="1476" t="s">
        <v>199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197</v>
      </c>
      <c r="B46" s="1476" t="s">
        <v>198</v>
      </c>
      <c r="C46" s="1476" t="s">
        <v>199</v>
      </c>
      <c r="D46" s="1476" t="s">
        <v>200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197</v>
      </c>
      <c r="B47" s="1476" t="s">
        <v>198</v>
      </c>
      <c r="C47" s="1476" t="s">
        <v>199</v>
      </c>
      <c r="D47" s="1476" t="s">
        <v>200</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197</v>
      </c>
      <c r="B48" s="1476" t="s">
        <v>198</v>
      </c>
      <c r="C48" s="1476" t="s">
        <v>199</v>
      </c>
      <c r="D48" s="1476" t="s">
        <v>200</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197</v>
      </c>
      <c r="B49" s="1476" t="s">
        <v>198</v>
      </c>
      <c r="C49" s="1476" t="s">
        <v>199</v>
      </c>
      <c r="D49" s="1476" t="s">
        <v>200</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197</v>
      </c>
      <c r="B50" s="1476" t="s">
        <v>198</v>
      </c>
      <c r="C50" s="1476" t="s">
        <v>199</v>
      </c>
      <c r="D50" s="1476" t="s">
        <v>200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197</v>
      </c>
      <c r="B51" s="1476" t="s">
        <v>198</v>
      </c>
      <c r="C51" s="1476" t="s">
        <v>199</v>
      </c>
      <c r="D51" s="1476" t="s">
        <v>200</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197</v>
      </c>
      <c r="B52" s="1476" t="s">
        <v>198</v>
      </c>
      <c r="C52" s="1476" t="s">
        <v>199</v>
      </c>
      <c r="D52" s="1476" t="s">
        <v>200</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197</v>
      </c>
      <c r="B53" s="1476" t="s">
        <v>198</v>
      </c>
      <c r="C53" s="1476" t="s">
        <v>199</v>
      </c>
      <c r="D53" s="1476" t="s">
        <v>200</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197</v>
      </c>
      <c r="B54" s="1456" t="s">
        <v>198</v>
      </c>
      <c r="C54" s="1456" t="s">
        <v>199</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197</v>
      </c>
      <c r="B55" s="1456" t="s">
        <v>198</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197</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FD86-CE02-B87C-F0A7-CA9C3E1B25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173</v>
      </c>
      <c r="B44" s="1476" t="s">
        <v>174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173</v>
      </c>
      <c r="B45" s="1476" t="s">
        <v>174</v>
      </c>
      <c r="C45" s="1476" t="s">
        <v>175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173</v>
      </c>
      <c r="B46" s="1476" t="s">
        <v>174</v>
      </c>
      <c r="C46" s="1476" t="s">
        <v>175</v>
      </c>
      <c r="D46" s="1476" t="s">
        <v>176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173</v>
      </c>
      <c r="B47" s="1456" t="s">
        <v>174</v>
      </c>
      <c r="C47" s="1456" t="s">
        <v>175</v>
      </c>
      <c r="D47" s="1456" t="s">
        <v>176</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173</v>
      </c>
      <c r="B48" s="1476" t="s">
        <v>174</v>
      </c>
      <c r="C48" s="1476" t="s">
        <v>175</v>
      </c>
      <c r="D48" s="1476" t="s">
        <v>176</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173</v>
      </c>
      <c r="B49" s="1476" t="s">
        <v>174</v>
      </c>
      <c r="C49" s="1476" t="s">
        <v>175</v>
      </c>
      <c r="D49" s="1476" t="s">
        <v>176</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1.05">
      <c r="A50" s="1476" t="s">
        <v>173</v>
      </c>
      <c r="B50" s="1476" t="s">
        <v>174</v>
      </c>
      <c r="C50" s="1476" t="s">
        <v>175</v>
      </c>
      <c r="D50" s="1476" t="s">
        <v>176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173</v>
      </c>
      <c r="B51" s="1476" t="s">
        <v>174</v>
      </c>
      <c r="C51" s="1476" t="s">
        <v>175</v>
      </c>
      <c r="D51" s="1476" t="s">
        <v>176</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173</v>
      </c>
      <c r="B52" s="1476" t="s">
        <v>174</v>
      </c>
      <c r="C52" s="1476" t="s">
        <v>175</v>
      </c>
      <c r="D52" s="1476" t="s">
        <v>176</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173</v>
      </c>
      <c r="B53" s="1476" t="s">
        <v>174</v>
      </c>
      <c r="C53" s="1476" t="s">
        <v>175</v>
      </c>
      <c r="D53" s="1476" t="s">
        <v>176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173</v>
      </c>
      <c r="B54" s="1456" t="s">
        <v>174</v>
      </c>
      <c r="C54" s="1456" t="s">
        <v>175</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173</v>
      </c>
      <c r="B55" s="1456" t="s">
        <v>174</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173</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8A8A6-5D34-56A7-F2BC-B5B5F53B558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185</v>
      </c>
      <c r="B47" s="1456" t="s">
        <v>186</v>
      </c>
      <c r="C47" s="1456" t="s">
        <v>187</v>
      </c>
      <c r="D47" s="1456" t="s">
        <v>188</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1.05">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185</v>
      </c>
      <c r="B55" s="1456" t="s">
        <v>186</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185</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8A14E-D4C5-2045-A085-9CAB647D8D5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128</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453</v>
      </c>
      <c r="AE40" s="2396"/>
      <c r="AF40" s="2375" t="s">
        <v>438</v>
      </c>
      <c r="AG40" s="2376"/>
      <c r="AH40" s="2375" t="s">
        <v>439</v>
      </c>
      <c r="AI40" s="2382"/>
      <c r="AJ40" s="2376"/>
      <c r="AK40" s="2391"/>
      <c r="AL40" s="2394"/>
      <c r="AM40" s="2240"/>
      <c r="AS40" s="1268">
        <v>34</v>
      </c>
    </row>
    <row customHeight="1" ht="35.699999999999996">
      <c r="A41" s="1483"/>
      <c r="B41" s="1483" t="s">
        <v>140</v>
      </c>
      <c r="C41" s="1483" t="s">
        <v>141</v>
      </c>
      <c r="D41" s="1483" t="s">
        <v>142</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114</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128</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458" customFormat="1" customHeight="1" ht="0">
      <c r="A47" s="1456" t="s">
        <v>191</v>
      </c>
      <c r="B47" s="1456" t="s">
        <v>192</v>
      </c>
      <c r="C47" s="1456" t="s">
        <v>193</v>
      </c>
      <c r="D47" s="1456" t="s">
        <v>194</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191</v>
      </c>
      <c r="B48" s="1476" t="s">
        <v>192</v>
      </c>
      <c r="C48" s="1476" t="s">
        <v>193</v>
      </c>
      <c r="D48" s="1476" t="s">
        <v>194</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454</v>
      </c>
      <c r="AN49" s="624">
        <f>STRCHECKDATE(V50:AL50)</f>
      </c>
      <c r="AO49" s="613"/>
      <c r="AP49" s="613" t="str">
        <f>IF(T49="","",T49)</f>
        <v/>
      </c>
      <c r="AQ49" s="613"/>
      <c r="AR49" s="613"/>
      <c r="AS49" s="1268">
        <v>21</v>
      </c>
    </row>
    <row customHeight="1" ht="0">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191</v>
      </c>
      <c r="B55" s="1456" t="s">
        <v>192</v>
      </c>
      <c r="C55" s="1427"/>
      <c r="D55" s="1427"/>
      <c r="E55" s="2372"/>
      <c r="F55" s="2371"/>
      <c r="G55" s="1427"/>
      <c r="H55" s="1427"/>
      <c r="I55" s="1427"/>
      <c r="J55" s="1427"/>
      <c r="K55" s="1427"/>
      <c r="L55" s="1452"/>
      <c r="M55" s="1434"/>
      <c r="N55" s="1434"/>
      <c r="P55" s="1429"/>
      <c r="Q55" s="1430"/>
      <c r="R55" s="1429"/>
      <c r="S55" s="1435"/>
      <c r="T55" s="1438" t="s">
        <v>418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191</v>
      </c>
      <c r="B56" s="1456"/>
      <c r="C56" s="1456"/>
      <c r="D56" s="1456"/>
      <c r="E56" s="2371"/>
      <c r="F56" s="1456"/>
      <c r="G56" s="1456"/>
      <c r="H56" s="1456"/>
      <c r="I56" s="1456"/>
      <c r="J56" s="1456"/>
      <c r="K56" s="1456"/>
      <c r="L56" s="1459"/>
      <c r="M56" s="1434"/>
      <c r="N56" s="1434"/>
      <c r="O56" s="631"/>
      <c r="P56" s="493"/>
      <c r="Q56" s="1457"/>
      <c r="R56" s="493"/>
      <c r="S56" s="1435"/>
      <c r="T56" s="1438" t="s">
        <v>419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C5C94-532A-B9E2-FEC7-B47B9DBEA87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5" width="19.140625" hidden="1" customWidth="1"/>
    <col min="14" max="15" style="6227" width="12.28125" hidden="1" customWidth="1"/>
    <col min="16" max="16" style="6227" width="23.421875" hidden="1" customWidth="1"/>
    <col min="17" max="17" style="6227" width="3.7109375" hidden="1" customWidth="1"/>
    <col min="18" max="20" style="6228" width="3.00390625" customWidth="1"/>
    <col min="21" max="21" style="6229"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8"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128</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3" customFormat="1" customHeight="1" ht="18.75" hidden="1">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3" customFormat="1" customHeight="1" ht="18.75" hidden="1">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3"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3"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87</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458</v>
      </c>
      <c r="Y44" s="2425" t="s">
        <v>459</v>
      </c>
      <c r="Z44" s="2425"/>
      <c r="AA44" s="2425"/>
      <c r="AB44" s="2425"/>
      <c r="AC44" s="2407" t="s">
        <v>439</v>
      </c>
      <c r="AD44" s="2724"/>
      <c r="AE44" s="2427"/>
      <c r="AF44" s="2391"/>
      <c r="AG44" s="2407" t="s">
        <v>458</v>
      </c>
      <c r="AH44" s="2425" t="s">
        <v>459</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449</v>
      </c>
      <c r="AD46" s="2434" t="s">
        <v>450</v>
      </c>
      <c r="AE46" s="2435"/>
      <c r="AF46" s="2391"/>
      <c r="AG46" s="2438"/>
      <c r="AH46" s="2431"/>
      <c r="AI46" s="2430" t="s">
        <v>462</v>
      </c>
      <c r="AJ46" s="2383" t="s">
        <v>463</v>
      </c>
      <c r="AK46" s="2384"/>
      <c r="AL46" s="2430" t="s">
        <v>449</v>
      </c>
      <c r="AM46" s="2434" t="s">
        <v>450</v>
      </c>
      <c r="AN46" s="2435"/>
      <c r="AO46" s="2391"/>
      <c r="AP46" s="2394"/>
      <c r="AQ46" s="2240"/>
      <c r="AW46" s="1268">
        <v>26</v>
      </c>
    </row>
    <row customHeight="1" ht="65.25">
      <c r="A47" s="1372"/>
      <c r="B47" s="1372" t="s">
        <v>140</v>
      </c>
      <c r="C47" s="1372" t="s">
        <v>141</v>
      </c>
      <c r="D47" s="1372" t="s">
        <v>142</v>
      </c>
      <c r="E47" s="1423" t="s">
        <v>440</v>
      </c>
      <c r="F47" s="1423" t="s">
        <v>441</v>
      </c>
      <c r="G47" s="1423" t="s">
        <v>442</v>
      </c>
      <c r="H47" s="1423" t="s">
        <v>443</v>
      </c>
      <c r="I47" s="1423" t="s">
        <v>444</v>
      </c>
      <c r="J47" s="1423" t="s">
        <v>445</v>
      </c>
      <c r="K47" s="1423" t="s">
        <v>446</v>
      </c>
      <c r="L47" s="1423" t="s">
        <v>464</v>
      </c>
      <c r="M47" s="1423" t="s">
        <v>421</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598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114</v>
      </c>
      <c r="V48" s="1368" t="s">
        <v>102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179</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128</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179</v>
      </c>
      <c r="B50" s="1380" t="s">
        <v>180</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179</v>
      </c>
      <c r="B51" s="1380" t="s">
        <v>180</v>
      </c>
      <c r="C51" s="1380" t="s">
        <v>181</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179</v>
      </c>
      <c r="B52" s="1380" t="s">
        <v>180</v>
      </c>
      <c r="C52" s="1380" t="s">
        <v>181</v>
      </c>
      <c r="D52" s="1380" t="s">
        <v>182</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458" customFormat="1" customHeight="1" ht="0">
      <c r="A53" s="1488" t="s">
        <v>179</v>
      </c>
      <c r="B53" s="1488" t="s">
        <v>180</v>
      </c>
      <c r="C53" s="1488" t="s">
        <v>181</v>
      </c>
      <c r="D53" s="1488" t="s">
        <v>182</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179</v>
      </c>
      <c r="B54" s="1380" t="s">
        <v>180</v>
      </c>
      <c r="C54" s="1380" t="s">
        <v>181</v>
      </c>
      <c r="D54" s="1380" t="s">
        <v>182</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179</v>
      </c>
      <c r="B55" s="1380" t="s">
        <v>180</v>
      </c>
      <c r="C55" s="1380" t="s">
        <v>181</v>
      </c>
      <c r="D55" s="1380" t="s">
        <v>182</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455</v>
      </c>
      <c r="AR55" s="624">
        <f>STRCHECKDATE(X57:AP57)</f>
      </c>
      <c r="AS55" s="613"/>
      <c r="AT55" s="613" t="str">
        <f>IF(V55="","",V55)</f>
        <v/>
      </c>
      <c r="AU55" s="613"/>
      <c r="AV55" s="613"/>
      <c r="AW55" s="1268">
        <v>21</v>
      </c>
    </row>
    <row customHeight="1" ht="11.549999999999999">
      <c r="A56" s="1380" t="s">
        <v>179</v>
      </c>
      <c r="B56" s="1380" t="s">
        <v>180</v>
      </c>
      <c r="C56" s="1380" t="s">
        <v>181</v>
      </c>
      <c r="D56" s="1380" t="s">
        <v>182</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179</v>
      </c>
      <c r="B57" s="1380" t="s">
        <v>180</v>
      </c>
      <c r="C57" s="1380" t="s">
        <v>181</v>
      </c>
      <c r="D57" s="1380" t="s">
        <v>182</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179</v>
      </c>
      <c r="B58" s="1380" t="s">
        <v>180</v>
      </c>
      <c r="C58" s="1380" t="s">
        <v>181</v>
      </c>
      <c r="D58" s="1380" t="s">
        <v>182</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179</v>
      </c>
      <c r="B59" s="1380" t="s">
        <v>180</v>
      </c>
      <c r="C59" s="1380" t="s">
        <v>181</v>
      </c>
      <c r="D59" s="1380" t="s">
        <v>182</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179</v>
      </c>
      <c r="B60" s="1380" t="s">
        <v>180</v>
      </c>
      <c r="C60" s="1380" t="s">
        <v>181</v>
      </c>
      <c r="D60" s="1380" t="s">
        <v>182</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179</v>
      </c>
      <c r="B61" s="1380" t="s">
        <v>180</v>
      </c>
      <c r="C61" s="1380" t="s">
        <v>181</v>
      </c>
      <c r="D61" s="1380" t="s">
        <v>182</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179</v>
      </c>
      <c r="B62" s="1488" t="s">
        <v>180</v>
      </c>
      <c r="C62" s="1488" t="s">
        <v>181</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179</v>
      </c>
      <c r="B63" s="1488" t="s">
        <v>180</v>
      </c>
      <c r="C63" s="1487"/>
      <c r="D63" s="1487"/>
      <c r="E63" s="2403"/>
      <c r="F63" s="2402"/>
      <c r="G63" s="1487"/>
      <c r="H63" s="1487"/>
      <c r="I63" s="1487"/>
      <c r="J63" s="1487"/>
      <c r="K63" s="1487"/>
      <c r="L63" s="1487"/>
      <c r="M63" s="1490"/>
      <c r="N63" s="1492"/>
      <c r="O63" s="1492"/>
      <c r="P63" s="464"/>
      <c r="Q63" s="1429"/>
      <c r="R63" s="1430"/>
      <c r="S63" s="1429"/>
      <c r="T63" s="1429"/>
      <c r="U63" s="1435"/>
      <c r="V63" s="1438" t="s">
        <v>418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179</v>
      </c>
      <c r="B64" s="1488"/>
      <c r="C64" s="1488"/>
      <c r="D64" s="1488"/>
      <c r="E64" s="2402"/>
      <c r="F64" s="1488"/>
      <c r="G64" s="1488"/>
      <c r="H64" s="1488"/>
      <c r="I64" s="1488"/>
      <c r="J64" s="1488"/>
      <c r="K64" s="1488"/>
      <c r="L64" s="1488"/>
      <c r="M64" s="1494"/>
      <c r="N64" s="1492"/>
      <c r="O64" s="1492"/>
      <c r="P64" s="464"/>
      <c r="Q64" s="493"/>
      <c r="R64" s="1457"/>
      <c r="S64" s="493"/>
      <c r="T64" s="493"/>
      <c r="U64" s="1435"/>
      <c r="V64" s="1438" t="s">
        <v>419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491D7-B455-5F23-0B88-C5DD05E1B1D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8"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128</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2" customFormat="1" customHeight="1" ht="14.25" hidden="1">
      <c r="M23" s="1621"/>
      <c r="N23" s="1621"/>
      <c r="O23" s="1622" t="s">
        <v>421</v>
      </c>
      <c r="P23" s="1621"/>
      <c r="Q23" s="1623"/>
      <c r="R23" s="1623"/>
      <c r="Y23" s="1620" t="s">
        <v>423</v>
      </c>
      <c r="AA23" s="1620" t="s">
        <v>424</v>
      </c>
      <c r="AB23" s="1620" t="s">
        <v>472</v>
      </c>
      <c r="AE23" s="1620" t="s">
        <v>473</v>
      </c>
      <c r="AF23" s="1620" t="s">
        <v>472</v>
      </c>
      <c r="AI23" s="1620" t="s">
        <v>474</v>
      </c>
      <c r="AJ23" s="1620" t="s">
        <v>472</v>
      </c>
      <c r="AM23" s="1620" t="s">
        <v>475</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87</v>
      </c>
      <c r="T40" s="2322" t="s">
        <v>476</v>
      </c>
      <c r="U40" s="414"/>
      <c r="V40" s="2388"/>
      <c r="W40" s="2388"/>
      <c r="X40" s="2388"/>
      <c r="Y40" s="2388"/>
      <c r="Z40" s="2389"/>
      <c r="AA40" s="2449" t="s">
        <v>433</v>
      </c>
      <c r="AB40" s="2441" t="s">
        <v>477</v>
      </c>
      <c r="AC40" s="2404"/>
      <c r="AD40" s="2404"/>
      <c r="AE40" s="2442"/>
      <c r="AF40" s="2404" t="s">
        <v>478</v>
      </c>
      <c r="AG40" s="2404"/>
      <c r="AH40" s="2404"/>
      <c r="AI40" s="2442"/>
      <c r="AJ40" s="2441" t="s">
        <v>479</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480</v>
      </c>
      <c r="W41" s="2240"/>
      <c r="X41" s="2407" t="s">
        <v>439</v>
      </c>
      <c r="Y41" s="2426"/>
      <c r="Z41" s="2427"/>
      <c r="AA41" s="2450"/>
      <c r="AB41" s="2443"/>
      <c r="AC41" s="2444"/>
      <c r="AD41" s="2444"/>
      <c r="AE41" s="2445"/>
      <c r="AF41" s="2444"/>
      <c r="AG41" s="2444"/>
      <c r="AH41" s="2444"/>
      <c r="AI41" s="2445"/>
      <c r="AJ41" s="2443"/>
      <c r="AK41" s="2444"/>
      <c r="AL41" s="2444"/>
      <c r="AM41" s="2444"/>
      <c r="AN41" s="2240" t="s">
        <v>480</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140</v>
      </c>
      <c r="C43" s="1483" t="s">
        <v>141</v>
      </c>
      <c r="D43" s="1483" t="s">
        <v>142</v>
      </c>
      <c r="E43" s="1477" t="s">
        <v>440</v>
      </c>
      <c r="F43" s="1477" t="s">
        <v>441</v>
      </c>
      <c r="G43" s="1477" t="s">
        <v>442</v>
      </c>
      <c r="H43" s="1477" t="s">
        <v>443</v>
      </c>
      <c r="I43" s="1477" t="s">
        <v>444</v>
      </c>
      <c r="J43" s="1477" t="s">
        <v>445</v>
      </c>
      <c r="K43" s="1477" t="s">
        <v>446</v>
      </c>
      <c r="L43" s="1477" t="s">
        <v>421</v>
      </c>
      <c r="Q43" s="404"/>
      <c r="R43" s="489"/>
      <c r="S43" s="2386"/>
      <c r="T43" s="2322"/>
      <c r="U43" s="415"/>
      <c r="V43" s="1443" t="s">
        <v>481</v>
      </c>
      <c r="W43" s="1443" t="s">
        <v>482</v>
      </c>
      <c r="X43" s="1451" t="s">
        <v>449</v>
      </c>
      <c r="Y43" s="2383" t="s">
        <v>450</v>
      </c>
      <c r="Z43" s="2384"/>
      <c r="AA43" s="2451"/>
      <c r="AB43" s="2446"/>
      <c r="AC43" s="2447"/>
      <c r="AD43" s="2447"/>
      <c r="AE43" s="2448"/>
      <c r="AF43" s="2447"/>
      <c r="AG43" s="2447"/>
      <c r="AH43" s="2447"/>
      <c r="AI43" s="2448"/>
      <c r="AJ43" s="2446"/>
      <c r="AK43" s="2447"/>
      <c r="AL43" s="2447"/>
      <c r="AM43" s="2448"/>
      <c r="AN43" s="1973" t="s">
        <v>481</v>
      </c>
      <c r="AO43" s="1973" t="s">
        <v>482</v>
      </c>
      <c r="AP43" s="1451" t="s">
        <v>449</v>
      </c>
      <c r="AQ43" s="2383" t="s">
        <v>450</v>
      </c>
      <c r="AR43" s="2384"/>
      <c r="AS43" s="2392"/>
      <c r="AT43" s="2395"/>
      <c r="AU43" s="2240"/>
      <c r="BA43" s="1268">
        <v>14</v>
      </c>
    </row>
    <row s="598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114</v>
      </c>
      <c r="T44" s="1368" t="s">
        <v>102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128</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203</v>
      </c>
      <c r="B46" s="1476" t="s">
        <v>204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203</v>
      </c>
      <c r="B47" s="1476" t="s">
        <v>204</v>
      </c>
      <c r="C47" s="1476" t="s">
        <v>205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203</v>
      </c>
      <c r="B48" s="1476" t="s">
        <v>204</v>
      </c>
      <c r="C48" s="1476" t="s">
        <v>205</v>
      </c>
      <c r="D48" s="1476" t="s">
        <v>206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458" customFormat="1" customHeight="1" ht="1.05">
      <c r="A49" s="1456" t="s">
        <v>203</v>
      </c>
      <c r="B49" s="1456" t="s">
        <v>204</v>
      </c>
      <c r="C49" s="1456" t="s">
        <v>205</v>
      </c>
      <c r="D49" s="1456" t="s">
        <v>206</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203</v>
      </c>
      <c r="B50" s="1456" t="s">
        <v>204</v>
      </c>
      <c r="C50" s="1456" t="s">
        <v>205</v>
      </c>
      <c r="D50" s="1456" t="s">
        <v>206</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203</v>
      </c>
      <c r="B51" s="1476" t="s">
        <v>204</v>
      </c>
      <c r="C51" s="1476" t="s">
        <v>205</v>
      </c>
      <c r="D51" s="1476" t="s">
        <v>206</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483</v>
      </c>
      <c r="AV51" s="624">
        <f>STRCHECKDATE(V54:AT54)</f>
      </c>
      <c r="AW51" s="613"/>
      <c r="AX51" s="613" t="str">
        <f>IF(T51="","",T51)</f>
        <v/>
      </c>
      <c r="AY51" s="613"/>
      <c r="AZ51" s="613"/>
      <c r="BA51" s="1268">
        <v>21</v>
      </c>
    </row>
    <row customHeight="1" ht="11.549999999999999">
      <c r="A52" s="1476" t="s">
        <v>203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203</v>
      </c>
      <c r="B54" s="1476" t="s">
        <v>204</v>
      </c>
      <c r="C54" s="1476" t="s">
        <v>205</v>
      </c>
      <c r="D54" s="1476" t="s">
        <v>206</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203</v>
      </c>
      <c r="B55" s="1476" t="s">
        <v>204</v>
      </c>
      <c r="C55" s="1476" t="s">
        <v>205</v>
      </c>
      <c r="D55" s="1476" t="s">
        <v>206</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203</v>
      </c>
      <c r="B56" s="1456" t="s">
        <v>204</v>
      </c>
      <c r="C56" s="1456" t="s">
        <v>205</v>
      </c>
      <c r="D56" s="1456" t="s">
        <v>206</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3" customFormat="1" customHeight="1" ht="1.05">
      <c r="A57" s="1456" t="s">
        <v>203</v>
      </c>
      <c r="B57" s="1456" t="s">
        <v>204</v>
      </c>
      <c r="C57" s="1456" t="s">
        <v>205</v>
      </c>
      <c r="D57" s="1456" t="s">
        <v>206</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203</v>
      </c>
      <c r="B58" s="1456" t="s">
        <v>204</v>
      </c>
      <c r="C58" s="1456" t="s">
        <v>205</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203</v>
      </c>
      <c r="B59" s="1456" t="s">
        <v>204</v>
      </c>
      <c r="C59" s="1427"/>
      <c r="D59" s="1427"/>
      <c r="E59" s="2372"/>
      <c r="F59" s="2371"/>
      <c r="G59" s="1427"/>
      <c r="H59" s="1427"/>
      <c r="I59" s="1427"/>
      <c r="J59" s="1427"/>
      <c r="K59" s="1427"/>
      <c r="L59" s="1452"/>
      <c r="M59" s="1434"/>
      <c r="N59" s="1434"/>
      <c r="P59" s="1429"/>
      <c r="Q59" s="1430"/>
      <c r="R59" s="1429"/>
      <c r="S59" s="1435"/>
      <c r="T59" s="1438" t="s">
        <v>418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203</v>
      </c>
      <c r="B60" s="1456"/>
      <c r="C60" s="1456"/>
      <c r="D60" s="1456"/>
      <c r="E60" s="2372"/>
      <c r="F60" s="1456"/>
      <c r="G60" s="1456"/>
      <c r="H60" s="1456"/>
      <c r="I60" s="1456"/>
      <c r="J60" s="1456"/>
      <c r="K60" s="1456"/>
      <c r="L60" s="1459"/>
      <c r="M60" s="1434"/>
      <c r="N60" s="1434"/>
      <c r="O60" s="631"/>
      <c r="P60" s="493"/>
      <c r="Q60" s="1457"/>
      <c r="R60" s="493"/>
      <c r="S60" s="1435"/>
      <c r="T60" s="1438" t="s">
        <v>419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203</v>
      </c>
      <c r="B61" s="1456"/>
      <c r="C61" s="1456"/>
      <c r="D61" s="1456"/>
      <c r="E61" s="2371"/>
      <c r="F61" s="1456"/>
      <c r="G61" s="1456"/>
      <c r="H61" s="1456"/>
      <c r="I61" s="1456"/>
      <c r="J61" s="1456"/>
      <c r="K61" s="1456"/>
      <c r="L61" s="1459"/>
      <c r="M61" s="1434"/>
      <c r="N61" s="1434"/>
      <c r="O61" s="631"/>
      <c r="P61" s="493"/>
      <c r="Q61" s="1457"/>
      <c r="R61" s="493"/>
      <c r="S61" s="1435"/>
      <c r="T61" s="1438" t="s">
        <v>419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3A361-BFEE-AAFB-B1B7-628A7FFA03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492</v>
      </c>
      <c r="W38" s="2375" t="s">
        <v>438</v>
      </c>
      <c r="X38" s="2376"/>
      <c r="Y38" s="2375" t="s">
        <v>439</v>
      </c>
      <c r="Z38" s="2382"/>
      <c r="AA38" s="2376"/>
      <c r="AB38" s="2391"/>
      <c r="AC38" s="14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465" t="s">
        <v>495</v>
      </c>
      <c r="W39" s="1335" t="s">
        <v>496</v>
      </c>
      <c r="X39" s="1335" t="s">
        <v>497</v>
      </c>
      <c r="Y39" s="1470" t="s">
        <v>449</v>
      </c>
      <c r="Z39" s="2383" t="s">
        <v>450</v>
      </c>
      <c r="AA39" s="2384"/>
      <c r="AB39" s="2392"/>
      <c r="AC39" s="1465" t="s">
        <v>495</v>
      </c>
      <c r="AD39" s="1335" t="s">
        <v>496</v>
      </c>
      <c r="AE39" s="1335" t="s">
        <v>497</v>
      </c>
      <c r="AF39" s="1470" t="s">
        <v>449</v>
      </c>
      <c r="AG39" s="2383" t="s">
        <v>450</v>
      </c>
      <c r="AH39" s="2384"/>
      <c r="AI39" s="2392"/>
      <c r="AJ39" s="2395"/>
      <c r="AK39" s="2240"/>
      <c r="AQ39" s="1268">
        <v>34</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498</v>
      </c>
      <c r="E45" s="2372"/>
      <c r="F45" s="2372"/>
      <c r="G45" s="2372"/>
      <c r="H45" s="2372"/>
      <c r="I45" s="2399"/>
      <c r="J45" s="2369" t="str">
        <f>I44&amp;".1"</f>
        <v>...1.1</v>
      </c>
      <c r="K45" s="1476"/>
      <c r="L45" s="1477" t="s">
        <v>409</v>
      </c>
      <c r="P45" s="2370"/>
      <c r="Q45" s="2370">
        <v>1</v>
      </c>
      <c r="R45" s="470"/>
      <c r="S45" s="1471"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229</v>
      </c>
      <c r="B46" s="1476" t="s">
        <v>230</v>
      </c>
      <c r="C46" s="1476" t="s">
        <v>231</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498</v>
      </c>
      <c r="E49" s="2372"/>
      <c r="F49" s="2372"/>
      <c r="G49" s="2372"/>
      <c r="H49" s="2372"/>
      <c r="I49" s="2369"/>
      <c r="J49" s="1476"/>
      <c r="K49" s="1476"/>
      <c r="L49" s="1477"/>
      <c r="P49" s="2370"/>
      <c r="Q49" s="1467"/>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229</v>
      </c>
      <c r="B51" s="1456" t="s">
        <v>230</v>
      </c>
      <c r="C51" s="1427"/>
      <c r="D51" s="1427"/>
      <c r="E51" s="2372"/>
      <c r="F51" s="2371"/>
      <c r="G51" s="1427"/>
      <c r="H51" s="1427"/>
      <c r="I51" s="1427"/>
      <c r="J51" s="1427"/>
      <c r="K51" s="1427"/>
      <c r="L51" s="1539"/>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3B01A-55A5-47CE-C493-985C7B422E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499</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234</v>
      </c>
      <c r="B46" s="1476" t="s">
        <v>235</v>
      </c>
      <c r="C46" s="1476" t="s">
        <v>236</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499</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B75B-A3B2-9E3D-EE69-9465A1C26E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500</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239</v>
      </c>
      <c r="B46" s="1476" t="s">
        <v>240</v>
      </c>
      <c r="C46" s="1476" t="s">
        <v>241</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500</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28DE9-D3C4-8CDA-F413-7D54C99F28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492</v>
      </c>
      <c r="W38" s="2375" t="s">
        <v>438</v>
      </c>
      <c r="X38" s="2376"/>
      <c r="Y38" s="2375" t="s">
        <v>439</v>
      </c>
      <c r="Z38" s="2382"/>
      <c r="AA38" s="2376"/>
      <c r="AB38" s="2391"/>
      <c r="AC38" s="1565" t="s">
        <v>492</v>
      </c>
      <c r="AD38" s="2375" t="s">
        <v>438</v>
      </c>
      <c r="AE38" s="2376"/>
      <c r="AF38" s="2375" t="s">
        <v>439</v>
      </c>
      <c r="AG38" s="2382"/>
      <c r="AH38" s="2376"/>
      <c r="AI38" s="2391"/>
      <c r="AJ38" s="2394"/>
      <c r="AK38" s="2240"/>
      <c r="AQ38" s="1268">
        <v>34</v>
      </c>
    </row>
    <row customHeight="1" ht="35.699999999999996">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65" t="s">
        <v>495</v>
      </c>
      <c r="W39" s="1335" t="s">
        <v>496</v>
      </c>
      <c r="X39" s="1335" t="s">
        <v>497</v>
      </c>
      <c r="Y39" s="1568" t="s">
        <v>449</v>
      </c>
      <c r="Z39" s="2383" t="s">
        <v>450</v>
      </c>
      <c r="AA39" s="2384"/>
      <c r="AB39" s="2392"/>
      <c r="AC39" s="1565" t="s">
        <v>495</v>
      </c>
      <c r="AD39" s="1335" t="s">
        <v>496</v>
      </c>
      <c r="AE39" s="1335" t="s">
        <v>497</v>
      </c>
      <c r="AF39" s="1568" t="s">
        <v>449</v>
      </c>
      <c r="AG39" s="2383" t="s">
        <v>450</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501</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244</v>
      </c>
      <c r="B46" s="1476" t="s">
        <v>245</v>
      </c>
      <c r="C46" s="1476" t="s">
        <v>246</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501</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385F9-77F6-CD05-EEA2-82DA457FBAD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5" width="10.140625" hidden="1" customWidth="1"/>
    <col min="13" max="15" style="6227" width="10.14062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128</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2"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473</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87</v>
      </c>
      <c r="T37" s="2322" t="s">
        <v>502</v>
      </c>
      <c r="U37" s="450"/>
      <c r="V37" s="2388"/>
      <c r="W37" s="2388"/>
      <c r="X37" s="2388"/>
      <c r="Y37" s="2388"/>
      <c r="Z37" s="2388"/>
      <c r="AA37" s="2322" t="s">
        <v>433</v>
      </c>
      <c r="AB37" s="2321" t="s">
        <v>503</v>
      </c>
      <c r="AC37" s="2321" t="s">
        <v>477</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480</v>
      </c>
      <c r="W38" s="2240"/>
      <c r="X38" s="2407" t="s">
        <v>439</v>
      </c>
      <c r="Y38" s="2426"/>
      <c r="Z38" s="2426"/>
      <c r="AA38" s="2322"/>
      <c r="AB38" s="2321"/>
      <c r="AC38" s="2321"/>
      <c r="AD38" s="2216" t="s">
        <v>480</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140</v>
      </c>
      <c r="C40" s="1379" t="s">
        <v>141</v>
      </c>
      <c r="D40" s="1379" t="s">
        <v>142</v>
      </c>
      <c r="E40" s="1423" t="s">
        <v>440</v>
      </c>
      <c r="F40" s="1423" t="s">
        <v>441</v>
      </c>
      <c r="G40" s="1423" t="s">
        <v>442</v>
      </c>
      <c r="H40" s="1423" t="s">
        <v>443</v>
      </c>
      <c r="I40" s="1423" t="s">
        <v>444</v>
      </c>
      <c r="J40" s="1423" t="s">
        <v>445</v>
      </c>
      <c r="K40" s="1423" t="s">
        <v>446</v>
      </c>
      <c r="L40" s="1423" t="s">
        <v>421</v>
      </c>
      <c r="Q40" s="404"/>
      <c r="R40" s="489"/>
      <c r="S40" s="2386"/>
      <c r="T40" s="2322"/>
      <c r="U40" s="415"/>
      <c r="V40" s="2063" t="s">
        <v>481</v>
      </c>
      <c r="W40" s="2063" t="s">
        <v>482</v>
      </c>
      <c r="X40" s="2051" t="s">
        <v>449</v>
      </c>
      <c r="Y40" s="2383" t="s">
        <v>450</v>
      </c>
      <c r="Z40" s="2433"/>
      <c r="AA40" s="2322"/>
      <c r="AB40" s="2321"/>
      <c r="AC40" s="2321"/>
      <c r="AD40" s="2081" t="s">
        <v>481</v>
      </c>
      <c r="AE40" s="2072" t="s">
        <v>482</v>
      </c>
      <c r="AF40" s="2051" t="s">
        <v>449</v>
      </c>
      <c r="AG40" s="2383" t="s">
        <v>450</v>
      </c>
      <c r="AH40" s="2384"/>
      <c r="AI40" s="2392"/>
      <c r="AJ40" s="2395"/>
      <c r="AK40" s="2240"/>
      <c r="AQ40" s="1744">
        <v>14</v>
      </c>
    </row>
    <row s="598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114</v>
      </c>
      <c r="T41" s="1368" t="s">
        <v>102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128</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458" customFormat="1" customHeight="1" ht="0">
      <c r="A46" s="1488" t="s">
        <v>209</v>
      </c>
      <c r="B46" s="1488" t="s">
        <v>210</v>
      </c>
      <c r="C46" s="1488" t="s">
        <v>211</v>
      </c>
      <c r="D46" s="1488" t="s">
        <v>212</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209</v>
      </c>
      <c r="B47" s="1488" t="s">
        <v>210</v>
      </c>
      <c r="C47" s="1488" t="s">
        <v>211</v>
      </c>
      <c r="D47" s="1488" t="s">
        <v>212</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209</v>
      </c>
      <c r="B48" s="1380" t="s">
        <v>210</v>
      </c>
      <c r="C48" s="1380" t="s">
        <v>211</v>
      </c>
      <c r="D48" s="1380" t="s">
        <v>212</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483</v>
      </c>
      <c r="AL48" s="1749">
        <f>STRCHECKDATE(#REF!)</f>
      </c>
      <c r="AM48" s="1737"/>
      <c r="AN48" s="1737" t="str">
        <f>IF(T48="","",T48)</f>
        <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3"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418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419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419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38C13-F258-A2A6-5BA6-5AECC3B8E5B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61" t="s">
        <v>481</v>
      </c>
      <c r="W44" s="1561" t="s">
        <v>482</v>
      </c>
      <c r="X44" s="1561" t="s">
        <v>481</v>
      </c>
      <c r="Y44" s="1561" t="s">
        <v>482</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449</v>
      </c>
      <c r="AY44" s="2383" t="s">
        <v>450</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249</v>
      </c>
      <c r="B47" s="1476" t="s">
        <v>250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249</v>
      </c>
      <c r="B48" s="1476" t="s">
        <v>250</v>
      </c>
      <c r="C48" s="1476" t="s">
        <v>251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249</v>
      </c>
      <c r="B49" s="1456" t="s">
        <v>250</v>
      </c>
      <c r="C49" s="1456" t="s">
        <v>251</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249</v>
      </c>
      <c r="B50" s="1456" t="s">
        <v>250</v>
      </c>
      <c r="C50" s="1456" t="s">
        <v>251</v>
      </c>
      <c r="D50" s="1456" t="s">
        <v>518</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249</v>
      </c>
      <c r="B51" s="1456" t="s">
        <v>250</v>
      </c>
      <c r="C51" s="1456" t="s">
        <v>251</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249</v>
      </c>
      <c r="B52" s="1476" t="s">
        <v>250</v>
      </c>
      <c r="C52" s="1476" t="s">
        <v>251</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249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249</v>
      </c>
      <c r="B56" s="1476" t="s">
        <v>250</v>
      </c>
      <c r="C56" s="1476" t="s">
        <v>251</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249</v>
      </c>
      <c r="B57" s="1476" t="s">
        <v>250</v>
      </c>
      <c r="C57" s="1476" t="s">
        <v>251</v>
      </c>
      <c r="D57" s="1476" t="s">
        <v>518</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249</v>
      </c>
      <c r="B58" s="1456" t="s">
        <v>250</v>
      </c>
      <c r="C58" s="1456" t="s">
        <v>251</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249</v>
      </c>
      <c r="B59" s="1456" t="s">
        <v>250</v>
      </c>
      <c r="C59" s="1456" t="s">
        <v>251</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249</v>
      </c>
      <c r="B60" s="1456" t="s">
        <v>250</v>
      </c>
      <c r="C60" s="1456" t="s">
        <v>251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249</v>
      </c>
      <c r="B61" s="1456" t="s">
        <v>250</v>
      </c>
      <c r="C61" s="1427"/>
      <c r="D61" s="1427"/>
      <c r="E61" s="2372"/>
      <c r="F61" s="2371"/>
      <c r="G61" s="1427"/>
      <c r="H61" s="1427"/>
      <c r="I61" s="1427"/>
      <c r="J61" s="1427"/>
      <c r="K61" s="1427"/>
      <c r="L61" s="157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249</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DD8E9-984A-2742-C731-F4ACDFB418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492</v>
      </c>
      <c r="W38" s="2375" t="s">
        <v>438</v>
      </c>
      <c r="X38" s="2376"/>
      <c r="Y38" s="2375" t="s">
        <v>439</v>
      </c>
      <c r="Z38" s="2382"/>
      <c r="AA38" s="2376"/>
      <c r="AB38" s="2391"/>
      <c r="AC38" s="1596" t="s">
        <v>492</v>
      </c>
      <c r="AD38" s="2375" t="s">
        <v>438</v>
      </c>
      <c r="AE38" s="2376"/>
      <c r="AF38" s="2375" t="s">
        <v>439</v>
      </c>
      <c r="AG38" s="2382"/>
      <c r="AH38" s="2376"/>
      <c r="AI38" s="2391"/>
      <c r="AJ38" s="2394"/>
      <c r="AK38" s="2240"/>
      <c r="AQ38" s="1268">
        <v>34</v>
      </c>
    </row>
    <row customHeight="1" ht="90.3">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96" t="s">
        <v>521</v>
      </c>
      <c r="W39" s="1335" t="s">
        <v>522</v>
      </c>
      <c r="X39" s="1335" t="s">
        <v>497</v>
      </c>
      <c r="Y39" s="1602" t="s">
        <v>449</v>
      </c>
      <c r="Z39" s="2383" t="s">
        <v>450</v>
      </c>
      <c r="AA39" s="2384"/>
      <c r="AB39" s="2392"/>
      <c r="AC39" s="1596" t="s">
        <v>521</v>
      </c>
      <c r="AD39" s="1335" t="s">
        <v>522</v>
      </c>
      <c r="AE39" s="1335" t="s">
        <v>497</v>
      </c>
      <c r="AF39" s="1602" t="s">
        <v>449</v>
      </c>
      <c r="AG39" s="2383" t="s">
        <v>450</v>
      </c>
      <c r="AH39" s="2384"/>
      <c r="AI39" s="2392"/>
      <c r="AJ39" s="2395"/>
      <c r="AK39" s="2240"/>
      <c r="AQ39" s="1268">
        <v>86</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523</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523</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269</v>
      </c>
      <c r="B46" s="1476" t="s">
        <v>270</v>
      </c>
      <c r="C46" s="1476" t="s">
        <v>271</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523</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523</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523</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DD32-D76D-0CED-9D65-2CF2C60342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492</v>
      </c>
      <c r="W38" s="2375" t="s">
        <v>438</v>
      </c>
      <c r="X38" s="2376"/>
      <c r="Y38" s="2375" t="s">
        <v>439</v>
      </c>
      <c r="Z38" s="2382"/>
      <c r="AA38" s="2376"/>
      <c r="AB38" s="2391"/>
      <c r="AC38" s="1596" t="s">
        <v>492</v>
      </c>
      <c r="AD38" s="2375" t="s">
        <v>438</v>
      </c>
      <c r="AE38" s="2376"/>
      <c r="AF38" s="2375" t="s">
        <v>439</v>
      </c>
      <c r="AG38" s="2382"/>
      <c r="AH38" s="2376"/>
      <c r="AI38" s="2391"/>
      <c r="AJ38" s="2394"/>
      <c r="AK38" s="2240"/>
      <c r="AQ38" s="1268">
        <v>34</v>
      </c>
    </row>
    <row customHeight="1" ht="90.3">
      <c r="A39" s="1483"/>
      <c r="B39" s="1483" t="s">
        <v>140</v>
      </c>
      <c r="C39" s="1483" t="s">
        <v>141</v>
      </c>
      <c r="D39" s="1483" t="s">
        <v>142</v>
      </c>
      <c r="E39" s="1477" t="s">
        <v>440</v>
      </c>
      <c r="F39" s="1477" t="s">
        <v>441</v>
      </c>
      <c r="G39" s="1477" t="s">
        <v>442</v>
      </c>
      <c r="H39" s="1477"/>
      <c r="I39" s="1477" t="s">
        <v>493</v>
      </c>
      <c r="J39" s="1477" t="s">
        <v>445</v>
      </c>
      <c r="K39" s="1477" t="s">
        <v>494</v>
      </c>
      <c r="L39" s="1477" t="s">
        <v>421</v>
      </c>
      <c r="Q39" s="489"/>
      <c r="R39" s="489"/>
      <c r="S39" s="2386"/>
      <c r="T39" s="2322"/>
      <c r="U39" s="415"/>
      <c r="V39" s="1596" t="s">
        <v>521</v>
      </c>
      <c r="W39" s="1335" t="s">
        <v>522</v>
      </c>
      <c r="X39" s="1335" t="s">
        <v>497</v>
      </c>
      <c r="Y39" s="1602" t="s">
        <v>449</v>
      </c>
      <c r="Z39" s="2383" t="s">
        <v>450</v>
      </c>
      <c r="AA39" s="2384"/>
      <c r="AB39" s="2392"/>
      <c r="AC39" s="1596" t="s">
        <v>521</v>
      </c>
      <c r="AD39" s="1335" t="s">
        <v>522</v>
      </c>
      <c r="AE39" s="1335" t="s">
        <v>497</v>
      </c>
      <c r="AF39" s="1602" t="s">
        <v>449</v>
      </c>
      <c r="AG39" s="2383" t="s">
        <v>450</v>
      </c>
      <c r="AH39" s="2384"/>
      <c r="AI39" s="2392"/>
      <c r="AJ39" s="2395"/>
      <c r="AK39" s="2240"/>
      <c r="AQ39" s="1268">
        <v>86</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114</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128</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524</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524</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274</v>
      </c>
      <c r="B46" s="1476" t="s">
        <v>275</v>
      </c>
      <c r="C46" s="1476" t="s">
        <v>276</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524</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524</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524</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418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419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FB5C5-B396-CEE2-7BB9-6646C8F13C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458" customFormat="1" customHeight="1" ht="0">
      <c r="A49" s="1456" t="s">
        <v>279</v>
      </c>
      <c r="B49" s="1456" t="s">
        <v>280</v>
      </c>
      <c r="C49" s="1456" t="s">
        <v>281</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279</v>
      </c>
      <c r="B50" s="1456" t="s">
        <v>280</v>
      </c>
      <c r="C50" s="1456" t="s">
        <v>281</v>
      </c>
      <c r="D50" s="1456" t="s">
        <v>532</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279</v>
      </c>
      <c r="B51" s="1456" t="s">
        <v>280</v>
      </c>
      <c r="C51" s="1456" t="s">
        <v>281</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532</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279</v>
      </c>
      <c r="B58" s="1456" t="s">
        <v>280</v>
      </c>
      <c r="C58" s="1456" t="s">
        <v>281</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279</v>
      </c>
      <c r="B59" s="1456" t="s">
        <v>280</v>
      </c>
      <c r="C59" s="1456" t="s">
        <v>281</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46CA6-BC9C-0972-1E6F-187E49E41B0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7"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87</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140</v>
      </c>
      <c r="C40" s="1483" t="s">
        <v>141</v>
      </c>
      <c r="D40" s="1483" t="s">
        <v>142</v>
      </c>
      <c r="E40" s="1477" t="s">
        <v>440</v>
      </c>
      <c r="F40" s="1477" t="s">
        <v>441</v>
      </c>
      <c r="G40" s="1477" t="s">
        <v>442</v>
      </c>
      <c r="H40" s="1477"/>
      <c r="I40" s="1477" t="s">
        <v>493</v>
      </c>
      <c r="J40" s="1477" t="s">
        <v>445</v>
      </c>
      <c r="K40" s="1477" t="s">
        <v>494</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102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545</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545</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254</v>
      </c>
      <c r="B47" s="1476" t="s">
        <v>255</v>
      </c>
      <c r="C47" s="1476" t="s">
        <v>256</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545</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545</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545</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A541C-9762-BFE2-A447-D3541F8614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128</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87</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439</v>
      </c>
      <c r="AD38" s="2426"/>
      <c r="AE38" s="2427"/>
      <c r="AF38" s="2391"/>
      <c r="AG38" s="2479" t="s">
        <v>535</v>
      </c>
      <c r="AH38" s="2478" t="s">
        <v>536</v>
      </c>
      <c r="AI38" s="2478"/>
      <c r="AJ38" s="2478"/>
      <c r="AK38" s="2478" t="s">
        <v>537</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140</v>
      </c>
      <c r="C40" s="1483" t="s">
        <v>141</v>
      </c>
      <c r="D40" s="1483" t="s">
        <v>142</v>
      </c>
      <c r="E40" s="1477" t="s">
        <v>440</v>
      </c>
      <c r="F40" s="1477" t="s">
        <v>441</v>
      </c>
      <c r="G40" s="1477" t="s">
        <v>442</v>
      </c>
      <c r="H40" s="1477"/>
      <c r="I40" s="1477" t="s">
        <v>493</v>
      </c>
      <c r="J40" s="1477" t="s">
        <v>445</v>
      </c>
      <c r="K40" s="1477" t="s">
        <v>494</v>
      </c>
      <c r="L40" s="1477" t="s">
        <v>421</v>
      </c>
      <c r="Q40" s="489"/>
      <c r="R40" s="489"/>
      <c r="S40" s="2386"/>
      <c r="T40" s="2322"/>
      <c r="U40" s="415"/>
      <c r="V40" s="2479"/>
      <c r="W40" s="2478"/>
      <c r="X40" s="2096" t="s">
        <v>541</v>
      </c>
      <c r="Y40" s="2096" t="s">
        <v>542</v>
      </c>
      <c r="Z40" s="2478"/>
      <c r="AA40" s="2096" t="s">
        <v>543</v>
      </c>
      <c r="AB40" s="2096" t="s">
        <v>544</v>
      </c>
      <c r="AC40" s="1602" t="s">
        <v>449</v>
      </c>
      <c r="AD40" s="2383" t="s">
        <v>450</v>
      </c>
      <c r="AE40" s="2384"/>
      <c r="AF40" s="2392"/>
      <c r="AG40" s="2479"/>
      <c r="AH40" s="2478"/>
      <c r="AI40" s="2096" t="s">
        <v>541</v>
      </c>
      <c r="AJ40" s="2096" t="s">
        <v>542</v>
      </c>
      <c r="AK40" s="2478"/>
      <c r="AL40" s="2096" t="s">
        <v>543</v>
      </c>
      <c r="AM40" s="2096" t="s">
        <v>544</v>
      </c>
      <c r="AN40" s="1602" t="s">
        <v>449</v>
      </c>
      <c r="AO40" s="2383" t="s">
        <v>450</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114</v>
      </c>
      <c r="T41" s="1368" t="s">
        <v>102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128</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546</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546</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259</v>
      </c>
      <c r="B47" s="1476" t="s">
        <v>260</v>
      </c>
      <c r="C47" s="1476" t="s">
        <v>261</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546</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546</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546</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419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E5BD2-FA11-553D-A3A6-57A9EDCB18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128</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421</v>
      </c>
      <c r="P24" s="1621"/>
      <c r="Q24" s="1623"/>
      <c r="R24" s="1623"/>
      <c r="AA24" s="1620" t="s">
        <v>423</v>
      </c>
      <c r="AC24" s="1620" t="s">
        <v>424</v>
      </c>
      <c r="AD24" s="1620" t="s">
        <v>472</v>
      </c>
      <c r="AH24" s="1620" t="s">
        <v>472</v>
      </c>
      <c r="AK24" s="1620" t="s">
        <v>509</v>
      </c>
      <c r="AL24" s="1620" t="s">
        <v>472</v>
      </c>
      <c r="AP24" s="1620" t="s">
        <v>472</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510</v>
      </c>
      <c r="U41" s="414"/>
      <c r="V41" s="2387" t="s">
        <v>432</v>
      </c>
      <c r="W41" s="2388"/>
      <c r="X41" s="2388"/>
      <c r="Y41" s="2388"/>
      <c r="Z41" s="2388"/>
      <c r="AA41" s="2388"/>
      <c r="AB41" s="2389"/>
      <c r="AC41" s="2390" t="s">
        <v>433</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140</v>
      </c>
      <c r="C44" s="1483" t="s">
        <v>141</v>
      </c>
      <c r="D44" s="1483" t="s">
        <v>142</v>
      </c>
      <c r="E44" s="1477" t="s">
        <v>440</v>
      </c>
      <c r="F44" s="1477" t="s">
        <v>441</v>
      </c>
      <c r="G44" s="1477" t="s">
        <v>442</v>
      </c>
      <c r="H44" s="1477" t="s">
        <v>443</v>
      </c>
      <c r="I44" s="1477" t="s">
        <v>444</v>
      </c>
      <c r="J44" s="1477" t="s">
        <v>445</v>
      </c>
      <c r="K44" s="1477" t="s">
        <v>446</v>
      </c>
      <c r="L44" s="1477" t="s">
        <v>421</v>
      </c>
      <c r="Q44" s="404"/>
      <c r="R44" s="489"/>
      <c r="S44" s="2386"/>
      <c r="T44" s="2322"/>
      <c r="U44" s="415"/>
      <c r="V44" s="1592" t="s">
        <v>481</v>
      </c>
      <c r="W44" s="1592" t="s">
        <v>482</v>
      </c>
      <c r="X44" s="1592" t="s">
        <v>481</v>
      </c>
      <c r="Y44" s="1592" t="s">
        <v>482</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449</v>
      </c>
      <c r="AY44" s="2383" t="s">
        <v>450</v>
      </c>
      <c r="AZ44" s="2384"/>
      <c r="BA44" s="2392"/>
      <c r="BB44" s="2395"/>
      <c r="BC44" s="2240"/>
      <c r="BI44" s="1268">
        <v>14</v>
      </c>
    </row>
    <row s="598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114</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128</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264</v>
      </c>
      <c r="B47" s="1476" t="s">
        <v>265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264</v>
      </c>
      <c r="B48" s="1476" t="s">
        <v>265</v>
      </c>
      <c r="C48" s="1476" t="s">
        <v>266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458" customFormat="1" customHeight="1" ht="0">
      <c r="A49" s="1456" t="s">
        <v>264</v>
      </c>
      <c r="B49" s="1456" t="s">
        <v>265</v>
      </c>
      <c r="C49" s="1456" t="s">
        <v>266</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458" customFormat="1" customHeight="1" ht="0">
      <c r="A50" s="1456" t="s">
        <v>264</v>
      </c>
      <c r="B50" s="1456" t="s">
        <v>265</v>
      </c>
      <c r="C50" s="1456" t="s">
        <v>266</v>
      </c>
      <c r="D50" s="1456" t="s">
        <v>547</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264</v>
      </c>
      <c r="B51" s="1456" t="s">
        <v>265</v>
      </c>
      <c r="C51" s="1456" t="s">
        <v>266</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264</v>
      </c>
      <c r="B52" s="1476" t="s">
        <v>265</v>
      </c>
      <c r="C52" s="1476" t="s">
        <v>266</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264</v>
      </c>
      <c r="B56" s="1476" t="s">
        <v>265</v>
      </c>
      <c r="C56" s="1476" t="s">
        <v>266</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264</v>
      </c>
      <c r="B57" s="1476" t="s">
        <v>265</v>
      </c>
      <c r="C57" s="1476" t="s">
        <v>266</v>
      </c>
      <c r="D57" s="1476" t="s">
        <v>547</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264</v>
      </c>
      <c r="B58" s="1456" t="s">
        <v>265</v>
      </c>
      <c r="C58" s="1456" t="s">
        <v>266</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264</v>
      </c>
      <c r="B59" s="1456" t="s">
        <v>265</v>
      </c>
      <c r="C59" s="1456" t="s">
        <v>266</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264</v>
      </c>
      <c r="B60" s="1456" t="s">
        <v>265</v>
      </c>
      <c r="C60" s="1456" t="s">
        <v>266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264</v>
      </c>
      <c r="B61" s="1456" t="s">
        <v>265</v>
      </c>
      <c r="C61" s="1427"/>
      <c r="D61" s="1427"/>
      <c r="E61" s="2372"/>
      <c r="F61" s="2371"/>
      <c r="G61" s="1427"/>
      <c r="H61" s="1427"/>
      <c r="I61" s="1427"/>
      <c r="J61" s="1427"/>
      <c r="K61" s="1427"/>
      <c r="L61" s="1607"/>
      <c r="M61" s="1434"/>
      <c r="N61" s="1434"/>
      <c r="P61" s="1429"/>
      <c r="Q61" s="1430"/>
      <c r="R61" s="1429"/>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264</v>
      </c>
      <c r="B62" s="1456"/>
      <c r="C62" s="1456"/>
      <c r="D62" s="1456"/>
      <c r="E62" s="2371"/>
      <c r="F62" s="1456"/>
      <c r="G62" s="1456"/>
      <c r="H62" s="1456"/>
      <c r="I62" s="1456"/>
      <c r="J62" s="1456"/>
      <c r="K62" s="1456"/>
      <c r="L62" s="1459"/>
      <c r="M62" s="1434"/>
      <c r="N62" s="1434"/>
      <c r="O62" s="631"/>
      <c r="P62" s="493"/>
      <c r="Q62" s="1457"/>
      <c r="R62" s="493"/>
      <c r="S62" s="1435"/>
      <c r="T62" s="1438" t="s">
        <v>419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98039-E5E7-12A7-392F-B2B005BB756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458"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121</v>
      </c>
      <c r="AF24" s="1749">
        <v>1</v>
      </c>
    </row>
    <row customHeight="1" ht="11.549999999999999">
      <c r="E25" s="824"/>
      <c r="F25" s="2480" t="s">
        <v>110</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87</v>
      </c>
      <c r="F29" s="1766" t="s">
        <v>305</v>
      </c>
      <c r="G29" s="1766" t="s">
        <v>569</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555</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555</v>
      </c>
      <c r="H32" s="670"/>
      <c r="I32" s="670"/>
      <c r="J32" s="402" t="str">
        <f>FHD_NOTE_P_3</f>
        <v/>
      </c>
      <c r="K32" s="1749" t="str">
        <f>IF((LEN(E32)-LEN(SUBSTITUTE(E32,".","")))/LEN(".")=1,"p","")</f>
        <v>p</v>
      </c>
      <c r="AF32" s="1744">
        <v>11</v>
      </c>
    </row>
    <row customHeight="1" ht="11.25" hidden="1">
      <c r="A33" s="2484" t="s">
        <v>571</v>
      </c>
      <c r="D33" s="1751"/>
      <c r="E33" s="659" t="str">
        <f>FHD_NUM_P_4</f>
        <v/>
      </c>
      <c r="F33" s="1637" t="str">
        <f>FHD_P_4</f>
        <v/>
      </c>
      <c r="G33" s="1991" t="s">
        <v>555</v>
      </c>
      <c r="H33" s="671">
        <f>SUMIF($F34:$F40,$F3,H34:H40)</f>
        <v>0</v>
      </c>
      <c r="I33" s="671">
        <f>SUMIF($F34:$F40,$F3,I34:I40)</f>
        <v>0</v>
      </c>
      <c r="J33" s="402" t="str">
        <f>FHD_NOTE_P_4</f>
        <v/>
      </c>
      <c r="K33" s="1749" t="str">
        <f>IF((LEN(E33)-LEN(SUBSTITUTE(E33,".","")))/LEN(".")=1,"p","")</f>
        <v/>
      </c>
      <c r="AF33" s="1744">
        <v>0</v>
      </c>
    </row>
    <row s="598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457" customFormat="1" customHeight="1" ht="11.549999999999999">
      <c r="A46" s="1100"/>
      <c r="C46" s="1749"/>
      <c r="D46" s="687"/>
      <c r="E46" s="659" t="str">
        <f>FHD_NUM_P_10</f>
        <v>2.2.2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576</v>
      </c>
      <c r="C47" s="1749"/>
      <c r="D47" s="688"/>
      <c r="E47" s="659" t="str">
        <f>FHD_NUM_P_11</f>
        <v/>
      </c>
      <c r="F47" s="1637" t="str">
        <f>FHD_P_11</f>
        <v/>
      </c>
      <c r="G47" s="1991" t="s">
        <v>555</v>
      </c>
      <c r="H47" s="670"/>
      <c r="I47" s="670"/>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c r="A48" s="1102" t="s">
        <v>577</v>
      </c>
      <c r="C48" s="1749"/>
      <c r="D48" s="1751"/>
      <c r="E48" s="659" t="str">
        <f>FHD_NUM_P_12</f>
        <v>2.3</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58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58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2.6.1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2.6.2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2.8</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2.8.1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2.8.2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2.9</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2.9.1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2.9.2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555</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4" t="s">
        <v>579</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555</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2.12.0</v>
      </c>
      <c r="F70" s="1104"/>
      <c r="G70" s="1126"/>
      <c r="H70" s="1105"/>
      <c r="I70" s="1105"/>
      <c r="J70" s="1106"/>
      <c r="K70" s="1749" t="str">
        <f>IF((LEN(E70)-LEN(SUBSTITUTE(E70,".","")))/LEN(".")=1,"p","")</f>
        <v/>
      </c>
      <c r="AF70" s="1749">
        <v>1</v>
      </c>
    </row>
    <row s="5457"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457" customFormat="1" customHeight="1" ht="18.75" hidden="1">
      <c r="A72" s="1102" t="s">
        <v>581</v>
      </c>
      <c r="C72" s="1749"/>
      <c r="D72" s="1751"/>
      <c r="E72" s="659" t="str">
        <f>FHD_NUM_P_34</f>
        <v/>
      </c>
      <c r="F72" s="1993" t="str">
        <f>FHD_P_34</f>
        <v/>
      </c>
      <c r="G72" s="1991" t="s">
        <v>555</v>
      </c>
      <c r="H72" s="670"/>
      <c r="I72" s="670"/>
      <c r="J72" s="402" t="str">
        <f>FHD_NOTE_P_34</f>
        <v/>
      </c>
      <c r="K72" s="656"/>
      <c r="L72" s="1749"/>
      <c r="M72" s="1749"/>
      <c r="R72" s="1749"/>
      <c r="U72" s="657"/>
      <c r="AA72" s="1745"/>
      <c r="AB72" s="1745"/>
      <c r="AC72" s="1745"/>
      <c r="AD72" s="1745"/>
      <c r="AE72" s="1745"/>
      <c r="AF72" s="1273">
        <v>0</v>
      </c>
    </row>
    <row s="5457"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457" customFormat="1" customHeight="1" ht="19.95">
      <c r="A75" s="1100"/>
      <c r="C75" s="1749"/>
      <c r="D75" s="1751"/>
      <c r="E75" s="659" t="str">
        <f>FHD_NUM_P_37</f>
        <v>4</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7" customFormat="1" customHeight="1" ht="19.95">
      <c r="A79" s="1100"/>
      <c r="C79" s="1749"/>
      <c r="D79" s="1751"/>
      <c r="E79" s="659" t="str">
        <f>FHD_NUM_P_41</f>
        <v>4.2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457" customFormat="1" customHeight="1" ht="19.95">
      <c r="A80" s="1102" t="s">
        <v>582</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555</v>
      </c>
      <c r="H80" s="1089"/>
      <c r="I80" s="670"/>
      <c r="J80" s="402" t="str">
        <f>FHD_NOTE_P_42</f>
        <v/>
      </c>
      <c r="K80" s="656"/>
      <c r="L80" s="1749"/>
      <c r="M80" s="1749"/>
      <c r="R80" s="1749"/>
      <c r="U80" s="657"/>
      <c r="AA80" s="1745"/>
      <c r="AB80" s="1745"/>
      <c r="AC80" s="1745"/>
      <c r="AD80" s="1745"/>
      <c r="AE80" s="1745"/>
      <c r="AF80" s="1273">
        <v>19</v>
      </c>
    </row>
    <row s="545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7" customFormat="1" customHeight="1" ht="18.75">
      <c r="A82" s="2484" t="s">
        <v>583</v>
      </c>
      <c r="C82" s="848"/>
      <c r="D82" s="846"/>
      <c r="E82" s="659" t="str">
        <f>FHD_NUM_P_44</f>
        <v>7</v>
      </c>
      <c r="F82" s="1993" t="str">
        <f>FHD_P_44</f>
        <v>Объём поднятой воды</v>
      </c>
      <c r="G82" s="1994" t="s">
        <v>584</v>
      </c>
      <c r="H82" s="1090"/>
      <c r="I82" s="690"/>
      <c r="J82" s="402" t="str">
        <f>FHD_NOTE_P_44</f>
        <v/>
      </c>
      <c r="K82" s="847"/>
      <c r="L82" s="848"/>
      <c r="M82" s="848"/>
      <c r="R82" s="848"/>
      <c r="U82" s="849"/>
      <c r="AA82" s="850"/>
      <c r="AB82" s="850"/>
      <c r="AC82" s="850"/>
      <c r="AD82" s="850"/>
      <c r="AE82" s="850"/>
      <c r="AF82" s="1023">
        <v>0</v>
      </c>
    </row>
    <row s="5457" customFormat="1" customHeight="1" ht="18.75">
      <c r="A83" s="2484"/>
      <c r="C83" s="848"/>
      <c r="D83" s="846"/>
      <c r="E83" s="659" t="str">
        <f>FHD_NUM_P_45</f>
        <v>8</v>
      </c>
      <c r="F83" s="1993" t="str">
        <f>FHD_P_45</f>
        <v>Объём покупной воды</v>
      </c>
      <c r="G83" s="1994" t="s">
        <v>584</v>
      </c>
      <c r="H83" s="1090"/>
      <c r="I83" s="690"/>
      <c r="J83" s="402" t="str">
        <f>FHD_NOTE_P_45</f>
        <v/>
      </c>
      <c r="K83" s="847"/>
      <c r="L83" s="848"/>
      <c r="M83" s="848"/>
      <c r="R83" s="848"/>
      <c r="U83" s="849"/>
      <c r="AA83" s="850"/>
      <c r="AB83" s="850"/>
      <c r="AC83" s="850"/>
      <c r="AD83" s="850"/>
      <c r="AE83" s="850"/>
      <c r="AF83" s="1023">
        <v>0</v>
      </c>
    </row>
    <row s="5457" customFormat="1" customHeight="1" ht="18.75">
      <c r="A84" s="2484"/>
      <c r="C84" s="848"/>
      <c r="D84" s="851"/>
      <c r="E84" s="659" t="str">
        <f>FHD_NUM_P_46</f>
        <v>9</v>
      </c>
      <c r="F84" s="1993" t="str">
        <f>FHD_P_46</f>
        <v>Объём воды, пропущенной через очистные сооружения</v>
      </c>
      <c r="G84" s="1994" t="s">
        <v>584</v>
      </c>
      <c r="H84" s="1090"/>
      <c r="I84" s="690"/>
      <c r="J84" s="402" t="str">
        <f>FHD_NOTE_P_46</f>
        <v/>
      </c>
      <c r="K84" s="847"/>
      <c r="L84" s="848"/>
      <c r="M84" s="848"/>
      <c r="R84" s="848"/>
      <c r="U84" s="849"/>
      <c r="AA84" s="850"/>
      <c r="AB84" s="850"/>
      <c r="AC84" s="850"/>
      <c r="AD84" s="850"/>
      <c r="AE84" s="850"/>
      <c r="AF84" s="1023">
        <v>0</v>
      </c>
    </row>
    <row s="5457" customFormat="1" customHeight="1" ht="18.75">
      <c r="A85" s="2484"/>
      <c r="C85" s="848"/>
      <c r="D85" s="846"/>
      <c r="E85" s="659" t="str">
        <f>FHD_NUM_P_47</f>
        <v>10</v>
      </c>
      <c r="F85" s="1993" t="str">
        <f>FHD_P_47</f>
        <v>Объём отпущенной потребителям воды, в том числе:</v>
      </c>
      <c r="G85" s="1994" t="s">
        <v>584</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c r="A90" s="2484"/>
      <c r="B90" s="1023"/>
      <c r="C90" s="848"/>
      <c r="D90" s="846"/>
      <c r="E90" s="659" t="str">
        <f>FHD_NUM_P_52</f>
        <v>11</v>
      </c>
      <c r="F90" s="1993" t="str">
        <f>FHD_P_52</f>
        <v>Потери воды в сетях</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7"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457"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45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7"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457" customFormat="1" customHeight="1" ht="18.75" hidden="1">
      <c r="A99" s="2484" t="s">
        <v>588</v>
      </c>
      <c r="C99" s="1749"/>
      <c r="D99" s="1751"/>
      <c r="E99" s="659" t="str">
        <f>FHD_NUM_P_61</f>
        <v/>
      </c>
      <c r="F99" s="1993" t="str">
        <f>FHD_P_61</f>
        <v/>
      </c>
      <c r="G99" s="1991" t="s">
        <v>559</v>
      </c>
      <c r="H99" s="1092"/>
      <c r="I99" s="855"/>
      <c r="J99" s="402" t="str">
        <f>FHD_NOTE_P_61</f>
        <v/>
      </c>
      <c r="K99" s="656"/>
      <c r="L99" s="1749"/>
      <c r="M99" s="1749"/>
      <c r="R99" s="1749"/>
      <c r="U99" s="657"/>
      <c r="AA99" s="1745"/>
      <c r="AB99" s="1745"/>
      <c r="AC99" s="1745"/>
      <c r="AD99" s="1745"/>
      <c r="AE99" s="1745"/>
      <c r="AF99" s="1273">
        <v>0</v>
      </c>
    </row>
    <row s="545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589</v>
      </c>
      <c r="G101" s="685"/>
      <c r="H101" s="686"/>
      <c r="I101" s="686"/>
      <c r="J101" s="1117" t="s">
        <v>590</v>
      </c>
      <c r="K101" s="656"/>
      <c r="AF101" s="1744">
        <v>0</v>
      </c>
    </row>
    <row s="5457" customFormat="1" customHeight="1" ht="18.75" hidden="1">
      <c r="A102" s="2484"/>
      <c r="C102" s="1749"/>
      <c r="D102" s="1751"/>
      <c r="E102" s="659" t="str">
        <f>FHD_NUM_P_62</f>
        <v/>
      </c>
      <c r="F102" s="1993" t="str">
        <f>FHD_P_62</f>
        <v/>
      </c>
      <c r="G102" s="1990" t="s">
        <v>559</v>
      </c>
      <c r="H102" s="670"/>
      <c r="I102" s="670"/>
      <c r="J102" s="402" t="str">
        <f>FHD_NOTE_P_62</f>
        <v/>
      </c>
      <c r="K102" s="656"/>
      <c r="L102" s="1749"/>
      <c r="M102" s="1749"/>
      <c r="R102" s="1749"/>
      <c r="U102" s="657"/>
      <c r="AA102" s="1745"/>
      <c r="AB102" s="1745"/>
      <c r="AC102" s="1745"/>
      <c r="AD102" s="1745"/>
      <c r="AE102" s="1745"/>
      <c r="AF102" s="1273">
        <v>0</v>
      </c>
    </row>
    <row s="5457" customFormat="1" customHeight="1" ht="18.75" hidden="1">
      <c r="A103" s="2484"/>
      <c r="C103" s="1749"/>
      <c r="D103" s="1751"/>
      <c r="E103" s="659" t="str">
        <f>FHD_NUM_P_63</f>
        <v/>
      </c>
      <c r="F103" s="1993" t="str">
        <f>FHD_P_63</f>
        <v/>
      </c>
      <c r="G103" s="1990" t="s">
        <v>586</v>
      </c>
      <c r="H103" s="690"/>
      <c r="I103" s="690"/>
      <c r="J103" s="402" t="str">
        <f>FHD_NOTE_P_63</f>
        <v/>
      </c>
      <c r="K103" s="656"/>
      <c r="L103" s="1749"/>
      <c r="M103" s="1749"/>
      <c r="R103" s="1749"/>
      <c r="U103" s="657"/>
      <c r="AA103" s="1745"/>
      <c r="AB103" s="1745"/>
      <c r="AC103" s="1745"/>
      <c r="AD103" s="1745"/>
      <c r="AE103" s="1745"/>
      <c r="AF103" s="1273">
        <v>0</v>
      </c>
    </row>
    <row s="5457" customFormat="1" customHeight="1" ht="18.75" hidden="1">
      <c r="A104" s="2484"/>
      <c r="C104" s="1749" t="s">
        <v>591</v>
      </c>
      <c r="D104" s="1751"/>
      <c r="E104" s="659" t="str">
        <f>FHD_NUM_P_64</f>
        <v/>
      </c>
      <c r="F104" s="1993" t="str">
        <f>FHD_P_64</f>
        <v/>
      </c>
      <c r="G104" s="1990" t="s">
        <v>586</v>
      </c>
      <c r="H104" s="658"/>
      <c r="I104" s="658"/>
      <c r="J104" s="402" t="str">
        <f>FHD_NOTE_P_64</f>
        <v/>
      </c>
      <c r="K104" s="656"/>
      <c r="L104" s="1749"/>
      <c r="M104" s="1749"/>
      <c r="R104" s="1749"/>
      <c r="U104" s="657"/>
      <c r="AA104" s="1745"/>
      <c r="AB104" s="1745"/>
      <c r="AC104" s="1745"/>
      <c r="AD104" s="1745"/>
      <c r="AE104" s="1745"/>
      <c r="AF104" s="1273">
        <v>0</v>
      </c>
    </row>
    <row s="5457" customFormat="1" customHeight="1" ht="18.75" hidden="1">
      <c r="A105" s="2484"/>
      <c r="C105" s="1749"/>
      <c r="D105" s="1751"/>
      <c r="E105" s="659" t="str">
        <f>FHD_NUM_P_65</f>
        <v/>
      </c>
      <c r="F105" s="1993" t="str">
        <f>FHD_P_65</f>
        <v/>
      </c>
      <c r="G105" s="1990" t="s">
        <v>586</v>
      </c>
      <c r="H105" s="690"/>
      <c r="I105" s="690"/>
      <c r="J105" s="402" t="str">
        <f>FHD_NOTE_P_65</f>
        <v/>
      </c>
      <c r="K105" s="656"/>
      <c r="L105" s="1749"/>
      <c r="M105" s="1749"/>
      <c r="R105" s="1749"/>
      <c r="U105" s="657"/>
      <c r="AA105" s="1745"/>
      <c r="AB105" s="1745"/>
      <c r="AC105" s="1745"/>
      <c r="AD105" s="1745"/>
      <c r="AE105" s="1745"/>
      <c r="AF105" s="1273">
        <v>0</v>
      </c>
    </row>
    <row s="5457" customFormat="1" customHeight="1" ht="18.75" hidden="1">
      <c r="A106" s="2484"/>
      <c r="C106" s="1749"/>
      <c r="D106" s="1751"/>
      <c r="E106" s="659" t="str">
        <f>FHD_NUM_P_66</f>
        <v/>
      </c>
      <c r="F106" s="1637" t="str">
        <f>FHD_P_66</f>
        <v/>
      </c>
      <c r="G106" s="1990" t="s">
        <v>586</v>
      </c>
      <c r="H106" s="690"/>
      <c r="I106" s="690"/>
      <c r="J106" s="402" t="str">
        <f>FHD_NOTE_P_66</f>
        <v/>
      </c>
      <c r="K106" s="656"/>
      <c r="L106" s="1749"/>
      <c r="M106" s="1749"/>
      <c r="R106" s="1749"/>
      <c r="U106" s="657"/>
      <c r="AA106" s="1745"/>
      <c r="AB106" s="1745"/>
      <c r="AC106" s="1745"/>
      <c r="AD106" s="1745"/>
      <c r="AE106" s="1745"/>
      <c r="AF106" s="1273">
        <v>0</v>
      </c>
    </row>
    <row s="5457" customFormat="1" customHeight="1" ht="18.75" hidden="1">
      <c r="A107" s="2484"/>
      <c r="C107" s="1749"/>
      <c r="D107" s="1751"/>
      <c r="E107" s="659" t="str">
        <f>FHD_NUM_P_67</f>
        <v/>
      </c>
      <c r="F107" s="1763" t="str">
        <f>FHD_P_67</f>
        <v/>
      </c>
      <c r="G107" s="1990" t="s">
        <v>586</v>
      </c>
      <c r="H107" s="690"/>
      <c r="I107" s="690"/>
      <c r="J107" s="402" t="str">
        <f>FHD_NOTE_P_67</f>
        <v/>
      </c>
      <c r="K107" s="656"/>
      <c r="L107" s="1749"/>
      <c r="M107" s="1749"/>
      <c r="R107" s="1749"/>
      <c r="U107" s="657"/>
      <c r="AA107" s="1745"/>
      <c r="AB107" s="1745"/>
      <c r="AC107" s="1745"/>
      <c r="AD107" s="1745"/>
      <c r="AE107" s="1745"/>
      <c r="AF107" s="1273">
        <v>0</v>
      </c>
    </row>
    <row s="5457" customFormat="1" customHeight="1" ht="18.75" hidden="1">
      <c r="A108" s="2484"/>
      <c r="C108" s="1749"/>
      <c r="D108" s="1751"/>
      <c r="E108" s="659" t="str">
        <f>FHD_NUM_P_68</f>
        <v/>
      </c>
      <c r="F108" s="1637" t="str">
        <f>FHD_P_68</f>
        <v/>
      </c>
      <c r="G108" s="1990" t="s">
        <v>586</v>
      </c>
      <c r="H108" s="690"/>
      <c r="I108" s="690"/>
      <c r="J108" s="402" t="str">
        <f>FHD_NOTE_P_68</f>
        <v/>
      </c>
      <c r="K108" s="656"/>
      <c r="L108" s="1749"/>
      <c r="M108" s="1749"/>
      <c r="R108" s="1749"/>
      <c r="U108" s="657"/>
      <c r="AA108" s="1745"/>
      <c r="AB108" s="1745"/>
      <c r="AC108" s="1745"/>
      <c r="AD108" s="1745"/>
      <c r="AE108" s="1745"/>
      <c r="AF108" s="1273">
        <v>0</v>
      </c>
    </row>
    <row s="5457" customFormat="1" customHeight="1" ht="18.75" hidden="1">
      <c r="A109" s="2484"/>
      <c r="C109" s="1749"/>
      <c r="D109" s="1751"/>
      <c r="E109" s="659" t="str">
        <f>FHD_NUM_P_69</f>
        <v/>
      </c>
      <c r="F109" s="1637" t="str">
        <f>FHD_P_69</f>
        <v/>
      </c>
      <c r="G109" s="1990" t="s">
        <v>586</v>
      </c>
      <c r="H109" s="690"/>
      <c r="I109" s="690"/>
      <c r="J109" s="402" t="str">
        <f>FHD_NOTE_P_69</f>
        <v/>
      </c>
      <c r="K109" s="656"/>
      <c r="L109" s="1749"/>
      <c r="M109" s="1749"/>
      <c r="R109" s="1749"/>
      <c r="U109" s="657"/>
      <c r="AA109" s="1745"/>
      <c r="AB109" s="1745"/>
      <c r="AC109" s="1745"/>
      <c r="AD109" s="1745"/>
      <c r="AE109" s="1745"/>
      <c r="AF109" s="1273">
        <v>0</v>
      </c>
    </row>
    <row s="5457" customFormat="1" customHeight="1" ht="22.5" hidden="1">
      <c r="A110" s="2484"/>
      <c r="C110" s="1749"/>
      <c r="D110" s="1751"/>
      <c r="E110" s="659" t="str">
        <f>FHD_NUM_P_70</f>
        <v/>
      </c>
      <c r="F110" s="1993" t="str">
        <f>FHD_P_70</f>
        <v/>
      </c>
      <c r="G110" s="1990" t="s">
        <v>592</v>
      </c>
      <c r="H110" s="670"/>
      <c r="I110" s="670"/>
      <c r="J110" s="402" t="str">
        <f>FHD_NOTE_P_70</f>
        <v/>
      </c>
      <c r="K110" s="656"/>
      <c r="L110" s="1749"/>
      <c r="M110" s="1749"/>
      <c r="R110" s="1749"/>
      <c r="U110" s="657"/>
      <c r="AA110" s="1745"/>
      <c r="AB110" s="1745"/>
      <c r="AC110" s="1745"/>
      <c r="AD110" s="1745"/>
      <c r="AE110" s="1745"/>
      <c r="AF110" s="1273">
        <v>0</v>
      </c>
    </row>
    <row s="5457" customFormat="1" customHeight="1" ht="22.5" hidden="1">
      <c r="A111" s="2484"/>
      <c r="C111" s="1749"/>
      <c r="D111" s="1751"/>
      <c r="E111" s="659" t="str">
        <f>FHD_NUM_P_71</f>
        <v/>
      </c>
      <c r="F111" s="1993" t="str">
        <f>FHD_P_71</f>
        <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hidden="1">
      <c r="A113" s="1102" t="s">
        <v>594</v>
      </c>
      <c r="D113" s="1751"/>
      <c r="E113" s="659" t="str">
        <f>FHD_NUM_P_73</f>
        <v/>
      </c>
      <c r="F113" s="1993" t="str">
        <f>FHD_P_73</f>
        <v/>
      </c>
      <c r="G113" s="1083" t="s">
        <v>593</v>
      </c>
      <c r="H113" s="1081"/>
      <c r="I113" s="1081"/>
      <c r="J113" s="402" t="str">
        <f>FHD_NOTE_P_73</f>
        <v/>
      </c>
      <c r="K113" s="656"/>
      <c r="AF113" s="1744">
        <v>0</v>
      </c>
    </row>
    <row customHeight="1" ht="33.75">
      <c r="A114" s="1102" t="s">
        <v>595</v>
      </c>
      <c r="D114" s="1751"/>
      <c r="E114" s="659" t="str">
        <f>FHD_NUM_P_74</f>
        <v>13</v>
      </c>
      <c r="F114" s="1993" t="str">
        <f>FHD_P_74</f>
        <v>Удельный расход электрической энергии на подачу воды в сеть</v>
      </c>
      <c r="G114" s="1989" t="s">
        <v>596</v>
      </c>
      <c r="H114" s="690"/>
      <c r="I114" s="690"/>
      <c r="J114" s="402" t="str">
        <f>FHD_NOTE_P_74</f>
        <v/>
      </c>
      <c r="K114" s="656"/>
      <c r="AF114" s="1744">
        <v>0</v>
      </c>
    </row>
    <row s="5381" customFormat="1" customHeight="1" ht="18.75">
      <c r="A115" s="2486" t="s">
        <v>597</v>
      </c>
      <c r="B115" s="1023"/>
      <c r="C115" s="848"/>
      <c r="D115" s="846"/>
      <c r="E115" s="659" t="str">
        <f>FHD_NUM_P_75</f>
        <v>14</v>
      </c>
      <c r="F115" s="1993" t="str">
        <f>FHD_P_75</f>
        <v>Расход воды на собственные нужды, в том числе:</v>
      </c>
      <c r="G115" s="1989" t="s">
        <v>561</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c r="A116" s="2486"/>
      <c r="B116" s="1023"/>
      <c r="C116" s="848"/>
      <c r="D116" s="846"/>
      <c r="E116" s="659" t="str">
        <f>FHD_NUM_P_76</f>
        <v>14.1</v>
      </c>
      <c r="F116" s="1993" t="str">
        <f>FHD_P_76</f>
        <v>Расход воды на хозяйственно-бытовые нужды</v>
      </c>
      <c r="G116" s="1989" t="s">
        <v>561</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561</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8" customFormat="1" customHeight="1" ht="0.75">
      <c r="A118" s="2486"/>
      <c r="D118" s="661"/>
      <c r="E118" s="1126" t="str">
        <f>E117&amp;".0"</f>
        <v>15.0</v>
      </c>
      <c r="F118" s="1110"/>
      <c r="G118" s="1764"/>
      <c r="H118" s="1105"/>
      <c r="I118" s="1105"/>
      <c r="J118" s="1109"/>
      <c r="AF118" s="1749">
        <v>0</v>
      </c>
    </row>
    <row s="5381" customFormat="1" customHeight="1" ht="15">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600</v>
      </c>
      <c r="D120" s="1751"/>
      <c r="E120" s="659" t="str">
        <f>FHD_NUM_P_78</f>
        <v/>
      </c>
      <c r="F120" s="1993" t="str">
        <f>FHD_P_78</f>
        <v/>
      </c>
      <c r="G120" s="1990" t="s">
        <v>563</v>
      </c>
      <c r="H120" s="690"/>
      <c r="I120" s="690"/>
      <c r="J120" s="402" t="str">
        <f>FHD_NOTE_P_78</f>
        <v/>
      </c>
      <c r="K120" s="656"/>
      <c r="AF120" s="1744">
        <v>0</v>
      </c>
    </row>
    <row s="545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589</v>
      </c>
      <c r="G122" s="685"/>
      <c r="H122" s="686"/>
      <c r="I122" s="686"/>
      <c r="J122" s="1117" t="s">
        <v>601</v>
      </c>
      <c r="K122" s="656"/>
      <c r="AF122" s="1744">
        <v>0</v>
      </c>
    </row>
    <row customHeight="1" ht="22.5" hidden="1">
      <c r="A123" s="2484"/>
      <c r="D123" s="1751"/>
      <c r="E123" s="659" t="str">
        <f>FHD_NUM_P_79</f>
        <v/>
      </c>
      <c r="F123" s="1993" t="str">
        <f>FHD_P_79</f>
        <v/>
      </c>
      <c r="G123" s="1991" t="s">
        <v>565</v>
      </c>
      <c r="H123" s="690"/>
      <c r="I123" s="690"/>
      <c r="J123" s="402" t="str">
        <f>FHD_NOTE_P_79</f>
        <v/>
      </c>
      <c r="K123" s="656"/>
      <c r="AF123" s="1744">
        <v>0</v>
      </c>
    </row>
    <row s="545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589</v>
      </c>
      <c r="G125" s="685"/>
      <c r="H125" s="686"/>
      <c r="I125" s="686"/>
      <c r="J125" s="1117" t="s">
        <v>602</v>
      </c>
      <c r="K125" s="656"/>
      <c r="AF125" s="1744">
        <v>0</v>
      </c>
    </row>
    <row customHeight="1" ht="22.5" hidden="1">
      <c r="A126" s="2484"/>
      <c r="D126" s="1751"/>
      <c r="E126" s="659" t="str">
        <f>FHD_NUM_P_80</f>
        <v/>
      </c>
      <c r="F126" s="1993" t="str">
        <f>FHD_P_80</f>
        <v/>
      </c>
      <c r="G126" s="1991" t="s">
        <v>603</v>
      </c>
      <c r="H126" s="670"/>
      <c r="I126" s="670"/>
      <c r="J126" s="402" t="str">
        <f>FHD_NOTE_P_80</f>
        <v/>
      </c>
      <c r="K126" s="656"/>
      <c r="AF126" s="1744">
        <v>0</v>
      </c>
    </row>
    <row customHeight="1" ht="18.75" hidden="1">
      <c r="A127" s="2484"/>
      <c r="D127" s="1751"/>
      <c r="E127" s="659" t="str">
        <f>FHD_NUM_P_81</f>
        <v/>
      </c>
      <c r="F127" s="1993" t="str">
        <f>FHD_P_81</f>
        <v/>
      </c>
      <c r="G127" s="1991" t="s">
        <v>604</v>
      </c>
      <c r="H127" s="670"/>
      <c r="I127" s="670"/>
      <c r="J127" s="402" t="str">
        <f>FHD_NOTE_P_81</f>
        <v/>
      </c>
      <c r="K127" s="656"/>
      <c r="AF127" s="1744">
        <v>0</v>
      </c>
    </row>
    <row customHeight="1" ht="18.75" hidden="1">
      <c r="A128" s="2484"/>
      <c r="C128" s="1749" t="s">
        <v>591</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591</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591</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9E3FB-BC4B-312A-2D49-A723469A8CF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8" width="10.00390625" customWidth="1"/>
    <col min="22" max="22" style="5458"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87</v>
      </c>
      <c r="E10" s="2240" t="s">
        <v>87</v>
      </c>
      <c r="F10" s="2240"/>
      <c r="G10" s="634" t="s">
        <v>305</v>
      </c>
      <c r="H10" s="2240" t="s">
        <v>87</v>
      </c>
      <c r="I10" s="2240"/>
      <c r="J10" s="634" t="s">
        <v>605</v>
      </c>
      <c r="K10" s="634" t="s">
        <v>606</v>
      </c>
      <c r="L10" s="2240" t="s">
        <v>87</v>
      </c>
      <c r="M10" s="2240"/>
      <c r="N10" s="634" t="s">
        <v>607</v>
      </c>
      <c r="O10" s="634" t="s">
        <v>608</v>
      </c>
      <c r="P10" s="634" t="s">
        <v>609</v>
      </c>
      <c r="Q10" s="634" t="s">
        <v>610</v>
      </c>
      <c r="R10" s="634" t="s">
        <v>611</v>
      </c>
      <c r="S10" s="2240"/>
      <c r="T10" s="447"/>
      <c r="CF10" s="618">
        <v>46</v>
      </c>
    </row>
    <row s="5458" customFormat="1" customHeight="1" ht="15" hidden="1">
      <c r="A11" s="1165"/>
      <c r="D11" s="1138" t="s">
        <v>114</v>
      </c>
      <c r="E11" s="1138"/>
      <c r="F11" s="1138" t="s">
        <v>102</v>
      </c>
      <c r="G11" s="1138" t="s">
        <v>89</v>
      </c>
      <c r="H11" s="1138"/>
      <c r="I11" s="1138" t="s">
        <v>90</v>
      </c>
      <c r="J11" s="1138" t="s">
        <v>115</v>
      </c>
      <c r="K11" s="1138" t="s">
        <v>91</v>
      </c>
      <c r="L11" s="1138"/>
      <c r="M11" s="1138" t="s">
        <v>92</v>
      </c>
      <c r="N11" s="1138" t="s">
        <v>116</v>
      </c>
      <c r="O11" s="1138" t="s">
        <v>153</v>
      </c>
      <c r="P11" s="1138" t="s">
        <v>154</v>
      </c>
      <c r="Q11" s="1138" t="s">
        <v>155</v>
      </c>
      <c r="R11" s="1138" t="s">
        <v>156</v>
      </c>
      <c r="S11" s="1138" t="s">
        <v>157</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83"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121</v>
      </c>
      <c r="B14" s="737"/>
      <c r="C14" s="737"/>
      <c r="D14" s="2493" t="s">
        <v>114</v>
      </c>
      <c r="E14" s="2490" t="s">
        <v>110</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567</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9264-5E54-B05F-5A2D-C09D1FBB8BD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5" width="10.7109375" hidden="1" customWidth="1"/>
    <col min="6" max="6" style="5457" width="16.8515625" hidden="1" customWidth="1"/>
    <col min="7" max="7" style="5458"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7" width="9.7109375" hidden="1" customWidth="1"/>
    <col min="15" max="15" style="5381"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6646" width="8.00390625" customWidth="1"/>
    <col min="27" max="31" style="5457" width="8.00390625" customWidth="1"/>
    <col min="32" max="36" style="5345" width="8.00390625" customWidth="1"/>
    <col min="37" max="37" style="5381"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121</v>
      </c>
      <c r="AK9" s="1749">
        <v>1</v>
      </c>
    </row>
    <row customHeight="1" ht="11.549999999999999">
      <c r="E10" s="2163" t="s">
        <v>623</v>
      </c>
      <c r="I10" s="824"/>
      <c r="J10" s="2480" t="s">
        <v>110</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304</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303</v>
      </c>
      <c r="J13" s="2483"/>
      <c r="K13" s="2483"/>
      <c r="L13" s="2140"/>
      <c r="M13" s="2180"/>
      <c r="O13" s="2240"/>
      <c r="AK13" s="1744">
        <v>11</v>
      </c>
    </row>
    <row customHeight="1" ht="24">
      <c r="I14" s="2133" t="s">
        <v>87</v>
      </c>
      <c r="J14" s="2133" t="s">
        <v>305</v>
      </c>
      <c r="K14" s="2133" t="s">
        <v>569</v>
      </c>
      <c r="L14" s="2173" t="s">
        <v>306</v>
      </c>
      <c r="M14" s="2174" t="s">
        <v>306</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309</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458" customFormat="1" customHeight="1" ht="17.25" hidden="1">
      <c r="A17" s="1280"/>
      <c r="B17" s="1280"/>
      <c r="C17" s="1280"/>
      <c r="D17" s="1280"/>
      <c r="E17" s="1280"/>
      <c r="H17" s="1437"/>
      <c r="I17" s="1126" t="s">
        <v>639</v>
      </c>
      <c r="J17" s="1104"/>
      <c r="K17" s="1126"/>
      <c r="L17" s="1105"/>
      <c r="M17" s="1105"/>
      <c r="O17" s="1498"/>
      <c r="AK17" s="1749">
        <v>1</v>
      </c>
    </row>
    <row s="5457"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457"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309</v>
      </c>
      <c r="L34" s="498"/>
      <c r="M34" s="1277"/>
      <c r="N34" s="656"/>
      <c r="O34" s="1638" t="s">
        <v>634</v>
      </c>
      <c r="P34" s="656"/>
      <c r="AK34" s="1744">
        <v>103</v>
      </c>
    </row>
    <row s="598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154</v>
      </c>
      <c r="C204" s="1100" t="s">
        <v>154</v>
      </c>
      <c r="D204" s="1100" t="s">
        <v>154</v>
      </c>
      <c r="E204" s="1100" t="s">
        <v>154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38FB9-72AB-CC1F-9399-03EA6380A9E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27" width="9.140625" hidden="1" customWidth="1"/>
    <col min="6" max="7" style="5457" width="9.140625" hidden="1" customWidth="1"/>
    <col min="8" max="8" style="6228"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56"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103</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692</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621</v>
      </c>
      <c r="F9" s="2164" t="s">
        <v>627</v>
      </c>
      <c r="H9" s="489"/>
      <c r="I9" s="2138" t="s">
        <v>87</v>
      </c>
      <c r="J9" s="2139" t="s">
        <v>305</v>
      </c>
      <c r="K9" s="2177" t="s">
        <v>569</v>
      </c>
      <c r="L9" s="2178" t="s">
        <v>306</v>
      </c>
      <c r="M9" s="2502"/>
      <c r="W9" s="1744">
        <v>34</v>
      </c>
    </row>
    <row customHeight="1" ht="35.699999999999996">
      <c r="B10" s="2166" t="s">
        <v>693</v>
      </c>
      <c r="C10" s="2166" t="s">
        <v>694</v>
      </c>
      <c r="D10" s="2165" t="s">
        <v>630</v>
      </c>
      <c r="E10" s="2169" t="s">
        <v>631</v>
      </c>
      <c r="F10" s="2169" t="s">
        <v>631</v>
      </c>
      <c r="H10" s="489"/>
      <c r="I10" s="2137" t="s">
        <v>114</v>
      </c>
      <c r="J10" s="1999" t="s">
        <v>695</v>
      </c>
      <c r="K10" s="2131" t="s">
        <v>309</v>
      </c>
      <c r="L10" s="931"/>
      <c r="M10" s="410" t="s">
        <v>696</v>
      </c>
      <c r="W10" s="1744">
        <v>34</v>
      </c>
    </row>
    <row customHeight="1" ht="50.25">
      <c r="B11" s="2166" t="s">
        <v>697</v>
      </c>
      <c r="C11" s="2166" t="s">
        <v>698</v>
      </c>
      <c r="D11" s="2165" t="s">
        <v>630</v>
      </c>
      <c r="E11" s="2169" t="s">
        <v>631</v>
      </c>
      <c r="F11" s="2169" t="s">
        <v>631</v>
      </c>
      <c r="H11" s="489"/>
      <c r="I11" s="2137" t="s">
        <v>102</v>
      </c>
      <c r="J11" s="1999" t="s">
        <v>699</v>
      </c>
      <c r="K11" s="2131" t="s">
        <v>309</v>
      </c>
      <c r="L11" s="931"/>
      <c r="M11" s="410" t="s">
        <v>696</v>
      </c>
      <c r="W11" s="1744">
        <v>48</v>
      </c>
    </row>
    <row customHeight="1" ht="48.29999999999999">
      <c r="B12" s="2166" t="s">
        <v>700</v>
      </c>
      <c r="C12" s="2166" t="s">
        <v>701</v>
      </c>
      <c r="D12" s="2165" t="s">
        <v>630</v>
      </c>
      <c r="E12" s="2169" t="s">
        <v>631</v>
      </c>
      <c r="F12" s="2169" t="s">
        <v>631</v>
      </c>
      <c r="H12" s="1801"/>
      <c r="I12" s="2137" t="s">
        <v>89</v>
      </c>
      <c r="J12" s="2144" t="s">
        <v>702</v>
      </c>
      <c r="K12" s="2131" t="s">
        <v>309</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153</v>
      </c>
      <c r="F16" s="2168" t="s">
        <v>153</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CCDC1-A56B-738F-7665-BEB698CB8DE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555</v>
      </c>
      <c r="H2" s="654"/>
      <c r="I2" s="654"/>
      <c r="J2" s="655" t="s">
        <v>705</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706</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121</v>
      </c>
      <c r="AF9" s="1749">
        <v>4</v>
      </c>
    </row>
    <row customHeight="1" ht="11.549999999999999">
      <c r="E10" s="824"/>
      <c r="F10" s="2480" t="s">
        <v>110</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87</v>
      </c>
      <c r="F14" s="1747" t="s">
        <v>305</v>
      </c>
      <c r="G14" s="1747" t="s">
        <v>569</v>
      </c>
      <c r="H14" s="1747" t="s">
        <v>306</v>
      </c>
      <c r="I14" s="1747" t="s">
        <v>306</v>
      </c>
      <c r="J14" s="2240"/>
      <c r="AF14" s="1744">
        <v>23</v>
      </c>
    </row>
    <row customHeight="1" ht="19.95">
      <c r="D15" s="1751"/>
      <c r="E15" s="1743" t="s">
        <v>114</v>
      </c>
      <c r="F15" s="820" t="s">
        <v>707</v>
      </c>
      <c r="G15" s="1759" t="s">
        <v>555</v>
      </c>
      <c r="H15" s="670"/>
      <c r="I15" s="670"/>
      <c r="J15" s="402" t="s">
        <v>708</v>
      </c>
      <c r="K15" s="656" t="s">
        <v>633</v>
      </c>
      <c r="AF15" s="1744">
        <v>19</v>
      </c>
    </row>
    <row customHeight="1" ht="35.699999999999996">
      <c r="D16" s="1751"/>
      <c r="E16" s="1743" t="s">
        <v>102</v>
      </c>
      <c r="F16" s="820" t="s">
        <v>709</v>
      </c>
      <c r="G16" s="1759" t="s">
        <v>555</v>
      </c>
      <c r="H16" s="671">
        <f>SUM(H17,H20:H32)</f>
        <v>0</v>
      </c>
      <c r="I16" s="671">
        <f>SUM(I17,I20,I23,I26,I29:I32)</f>
        <v>0</v>
      </c>
      <c r="J16" s="402" t="s">
        <v>710</v>
      </c>
      <c r="K16" s="656" t="s">
        <v>633</v>
      </c>
      <c r="AF16" s="1744">
        <v>34</v>
      </c>
    </row>
    <row customHeight="1" ht="19.95">
      <c r="D17" s="1751"/>
      <c r="E17" s="1777" t="s">
        <v>711</v>
      </c>
      <c r="F17" s="1067" t="s">
        <v>712</v>
      </c>
      <c r="G17" s="1756" t="s">
        <v>555</v>
      </c>
      <c r="H17" s="670"/>
      <c r="I17" s="670"/>
      <c r="J17" s="402" t="s">
        <v>713</v>
      </c>
      <c r="K17" s="656"/>
      <c r="AF17" s="1744">
        <v>19</v>
      </c>
    </row>
    <row customHeight="1" ht="24">
      <c r="D18" s="1751"/>
      <c r="E18" s="1777" t="s">
        <v>714</v>
      </c>
      <c r="F18" s="1763" t="s">
        <v>715</v>
      </c>
      <c r="G18" s="1756" t="s">
        <v>555</v>
      </c>
      <c r="H18" s="670"/>
      <c r="I18" s="670"/>
      <c r="J18" s="402" t="s">
        <v>716</v>
      </c>
      <c r="K18" s="656"/>
      <c r="AF18" s="1744">
        <v>23</v>
      </c>
    </row>
    <row customHeight="1" ht="35.699999999999996">
      <c r="D19" s="1751"/>
      <c r="E19" s="1777" t="s">
        <v>717</v>
      </c>
      <c r="F19" s="1763" t="s">
        <v>718</v>
      </c>
      <c r="G19" s="1756" t="s">
        <v>555</v>
      </c>
      <c r="H19" s="670"/>
      <c r="I19" s="670"/>
      <c r="J19" s="402"/>
      <c r="K19" s="656"/>
      <c r="AF19" s="1744">
        <v>34</v>
      </c>
    </row>
    <row customHeight="1" ht="19.95">
      <c r="D20" s="1751"/>
      <c r="E20" s="1777" t="s">
        <v>310</v>
      </c>
      <c r="F20" s="1067" t="s">
        <v>719</v>
      </c>
      <c r="G20" s="1756" t="s">
        <v>555</v>
      </c>
      <c r="H20" s="670"/>
      <c r="I20" s="670"/>
      <c r="J20" s="402" t="s">
        <v>720</v>
      </c>
      <c r="K20" s="656"/>
      <c r="AF20" s="1744">
        <v>19</v>
      </c>
    </row>
    <row customHeight="1" ht="19.95">
      <c r="D21" s="1751"/>
      <c r="E21" s="1777" t="s">
        <v>721</v>
      </c>
      <c r="F21" s="1763" t="s">
        <v>722</v>
      </c>
      <c r="G21" s="1756" t="s">
        <v>555</v>
      </c>
      <c r="H21" s="670"/>
      <c r="I21" s="670"/>
      <c r="J21" s="402"/>
      <c r="K21" s="656"/>
      <c r="AF21" s="1744">
        <v>19</v>
      </c>
    </row>
    <row customHeight="1" ht="19.95">
      <c r="D22" s="1751"/>
      <c r="E22" s="1777" t="s">
        <v>723</v>
      </c>
      <c r="F22" s="1763" t="s">
        <v>724</v>
      </c>
      <c r="G22" s="1756" t="s">
        <v>555</v>
      </c>
      <c r="H22" s="670"/>
      <c r="I22" s="670"/>
      <c r="J22" s="402"/>
      <c r="K22" s="656"/>
      <c r="AF22" s="1744">
        <v>19</v>
      </c>
    </row>
    <row customHeight="1" ht="24">
      <c r="D23" s="1751"/>
      <c r="E23" s="1777" t="s">
        <v>313</v>
      </c>
      <c r="F23" s="1067" t="s">
        <v>725</v>
      </c>
      <c r="G23" s="1756" t="s">
        <v>555</v>
      </c>
      <c r="H23" s="670"/>
      <c r="I23" s="670"/>
      <c r="J23" s="402" t="s">
        <v>726</v>
      </c>
      <c r="K23" s="656"/>
      <c r="AF23" s="1744">
        <v>23</v>
      </c>
    </row>
    <row customHeight="1" ht="19.95">
      <c r="D24" s="1751"/>
      <c r="E24" s="1777" t="s">
        <v>727</v>
      </c>
      <c r="F24" s="1763" t="s">
        <v>728</v>
      </c>
      <c r="G24" s="1756" t="s">
        <v>555</v>
      </c>
      <c r="H24" s="670"/>
      <c r="I24" s="670"/>
      <c r="J24" s="402"/>
      <c r="K24" s="656"/>
      <c r="AF24" s="1744">
        <v>19</v>
      </c>
    </row>
    <row customHeight="1" ht="35.699999999999996">
      <c r="D25" s="1751"/>
      <c r="E25" s="1777" t="s">
        <v>729</v>
      </c>
      <c r="F25" s="1763" t="s">
        <v>730</v>
      </c>
      <c r="G25" s="1756" t="s">
        <v>555</v>
      </c>
      <c r="H25" s="670"/>
      <c r="I25" s="670"/>
      <c r="J25" s="402"/>
      <c r="K25" s="656"/>
      <c r="AF25" s="1744">
        <v>34</v>
      </c>
    </row>
    <row customHeight="1" ht="24">
      <c r="D26" s="1751"/>
      <c r="E26" s="1777" t="s">
        <v>731</v>
      </c>
      <c r="F26" s="1067" t="s">
        <v>732</v>
      </c>
      <c r="G26" s="1756" t="s">
        <v>555</v>
      </c>
      <c r="H26" s="670"/>
      <c r="I26" s="670"/>
      <c r="J26" s="402" t="s">
        <v>733</v>
      </c>
      <c r="K26" s="656"/>
      <c r="AF26" s="1744">
        <v>23</v>
      </c>
    </row>
    <row customHeight="1" ht="19.95">
      <c r="D27" s="1751"/>
      <c r="E27" s="1788" t="s">
        <v>734</v>
      </c>
      <c r="F27" s="1763" t="s">
        <v>735</v>
      </c>
      <c r="G27" s="1767" t="s">
        <v>555</v>
      </c>
      <c r="H27" s="1789"/>
      <c r="I27" s="1789"/>
      <c r="J27" s="402"/>
      <c r="K27" s="656"/>
      <c r="AF27" s="1744">
        <v>19</v>
      </c>
    </row>
    <row customHeight="1" ht="19.95">
      <c r="D28" s="1751"/>
      <c r="E28" s="1788" t="s">
        <v>736</v>
      </c>
      <c r="F28" s="1763" t="s">
        <v>737</v>
      </c>
      <c r="G28" s="1767" t="s">
        <v>555</v>
      </c>
      <c r="H28" s="1789"/>
      <c r="I28" s="1789"/>
      <c r="J28" s="402"/>
      <c r="K28" s="656"/>
      <c r="AF28" s="1744">
        <v>19</v>
      </c>
    </row>
    <row customHeight="1" ht="19.95">
      <c r="D29" s="1751"/>
      <c r="E29" s="1788" t="s">
        <v>738</v>
      </c>
      <c r="F29" s="1067" t="s">
        <v>739</v>
      </c>
      <c r="G29" s="1767" t="s">
        <v>555</v>
      </c>
      <c r="H29" s="1789"/>
      <c r="I29" s="1789"/>
      <c r="J29" s="402"/>
      <c r="K29" s="656"/>
      <c r="AF29" s="1744">
        <v>19</v>
      </c>
    </row>
    <row customHeight="1" ht="19.95">
      <c r="D30" s="1751"/>
      <c r="E30" s="1788" t="s">
        <v>740</v>
      </c>
      <c r="F30" s="1067" t="s">
        <v>741</v>
      </c>
      <c r="G30" s="1767" t="s">
        <v>555</v>
      </c>
      <c r="H30" s="1789"/>
      <c r="I30" s="1789"/>
      <c r="J30" s="402"/>
      <c r="K30" s="656"/>
      <c r="AF30" s="1744">
        <v>19</v>
      </c>
    </row>
    <row customHeight="1" ht="19.95">
      <c r="D31" s="1751"/>
      <c r="E31" s="1788" t="s">
        <v>742</v>
      </c>
      <c r="F31" s="1067" t="s">
        <v>743</v>
      </c>
      <c r="G31" s="1767" t="s">
        <v>555</v>
      </c>
      <c r="H31" s="1789"/>
      <c r="I31" s="1789"/>
      <c r="J31" s="402"/>
      <c r="K31" s="656"/>
      <c r="AF31" s="1744">
        <v>19</v>
      </c>
    </row>
    <row s="5457" customFormat="1" customHeight="1" ht="35.699999999999996">
      <c r="A32" s="1100"/>
      <c r="C32" s="1749"/>
      <c r="D32" s="1751"/>
      <c r="E32" s="1788" t="s">
        <v>744</v>
      </c>
      <c r="F32" s="1067" t="s">
        <v>745</v>
      </c>
      <c r="G32" s="1757" t="s">
        <v>555</v>
      </c>
      <c r="H32" s="692">
        <f>SUM(H33:H34)</f>
        <v>0</v>
      </c>
      <c r="I32" s="692">
        <f>SUM(I33:I34)</f>
        <v>0</v>
      </c>
      <c r="J32" s="402" t="s">
        <v>746</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580</v>
      </c>
      <c r="G34" s="685"/>
      <c r="H34" s="686"/>
      <c r="I34" s="686"/>
      <c r="J34" s="414" t="s">
        <v>747</v>
      </c>
      <c r="K34" s="656"/>
      <c r="L34" s="1749"/>
      <c r="M34" s="1749"/>
      <c r="R34" s="1749"/>
      <c r="U34" s="657"/>
      <c r="AA34" s="1745"/>
      <c r="AB34" s="1745"/>
      <c r="AC34" s="1745"/>
      <c r="AD34" s="1745"/>
      <c r="AE34" s="1745"/>
      <c r="AF34" s="1273">
        <v>19</v>
      </c>
    </row>
    <row customHeight="1" ht="60">
      <c r="D35" s="1751"/>
      <c r="E35" s="1788" t="s">
        <v>748</v>
      </c>
      <c r="F35" s="1067" t="s">
        <v>749</v>
      </c>
      <c r="G35" s="1767" t="s">
        <v>555</v>
      </c>
      <c r="H35" s="1789"/>
      <c r="I35" s="1789"/>
      <c r="J35" s="402" t="s">
        <v>750</v>
      </c>
      <c r="K35" s="656"/>
      <c r="AF35" s="1744">
        <v>57</v>
      </c>
    </row>
    <row s="5457" customFormat="1" customHeight="1" ht="24">
      <c r="A36" s="1102" t="s">
        <v>581</v>
      </c>
      <c r="C36" s="1749"/>
      <c r="D36" s="1751"/>
      <c r="E36" s="1777" t="s">
        <v>89</v>
      </c>
      <c r="F36" s="820" t="s">
        <v>751</v>
      </c>
      <c r="G36" s="1756" t="s">
        <v>555</v>
      </c>
      <c r="H36" s="670"/>
      <c r="I36" s="670"/>
      <c r="J36" s="402" t="s">
        <v>752</v>
      </c>
      <c r="K36" s="656"/>
      <c r="L36" s="1749"/>
      <c r="M36" s="1749"/>
      <c r="R36" s="1749"/>
      <c r="U36" s="657"/>
      <c r="AA36" s="1745"/>
      <c r="AB36" s="1745"/>
      <c r="AC36" s="1745"/>
      <c r="AD36" s="1745"/>
      <c r="AE36" s="1745"/>
      <c r="AF36" s="1273">
        <v>23</v>
      </c>
    </row>
    <row s="5457" customFormat="1" customHeight="1" ht="35.699999999999996">
      <c r="A37" s="1102"/>
      <c r="C37" s="1749"/>
      <c r="D37" s="1751"/>
      <c r="E37" s="1777" t="s">
        <v>327</v>
      </c>
      <c r="F37" s="1067" t="s">
        <v>753</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90</v>
      </c>
      <c r="F38" s="820" t="s">
        <v>754</v>
      </c>
      <c r="G38" s="1756" t="s">
        <v>555</v>
      </c>
      <c r="H38" s="670"/>
      <c r="I38" s="670"/>
      <c r="J38" s="402" t="s">
        <v>755</v>
      </c>
      <c r="K38" s="656"/>
      <c r="L38" s="1749"/>
      <c r="M38" s="1749"/>
      <c r="R38" s="1749"/>
      <c r="U38" s="657"/>
      <c r="AA38" s="1745"/>
      <c r="AB38" s="1745"/>
      <c r="AC38" s="1745"/>
      <c r="AD38" s="1745"/>
      <c r="AE38" s="1745"/>
      <c r="AF38" s="1273">
        <v>19</v>
      </c>
    </row>
    <row s="5457" customFormat="1" customHeight="1" ht="24">
      <c r="A39" s="1100"/>
      <c r="C39" s="1749"/>
      <c r="D39" s="688"/>
      <c r="E39" s="1777" t="s">
        <v>756</v>
      </c>
      <c r="F39" s="1067" t="s">
        <v>757</v>
      </c>
      <c r="G39" s="1767" t="s">
        <v>555</v>
      </c>
      <c r="H39" s="670"/>
      <c r="I39" s="670"/>
      <c r="J39" s="402" t="s">
        <v>758</v>
      </c>
      <c r="K39" s="656"/>
      <c r="L39" s="1749"/>
      <c r="M39" s="1749"/>
      <c r="R39" s="1749"/>
      <c r="U39" s="657"/>
      <c r="AA39" s="1745"/>
      <c r="AB39" s="1745"/>
      <c r="AC39" s="1745"/>
      <c r="AD39" s="1745"/>
      <c r="AE39" s="1745"/>
      <c r="AF39" s="1273">
        <v>23</v>
      </c>
    </row>
    <row s="5457" customFormat="1" customHeight="1" ht="24">
      <c r="A40" s="1100"/>
      <c r="C40" s="1749"/>
      <c r="D40" s="1751"/>
      <c r="E40" s="1777" t="s">
        <v>759</v>
      </c>
      <c r="F40" s="1763" t="s">
        <v>760</v>
      </c>
      <c r="G40" s="1756" t="s">
        <v>555</v>
      </c>
      <c r="H40" s="670"/>
      <c r="I40" s="670"/>
      <c r="J40" s="402" t="s">
        <v>761</v>
      </c>
      <c r="K40" s="656"/>
      <c r="L40" s="1749"/>
      <c r="M40" s="1749"/>
      <c r="R40" s="1749"/>
      <c r="U40" s="657"/>
      <c r="AA40" s="1745"/>
      <c r="AB40" s="1745"/>
      <c r="AC40" s="1745"/>
      <c r="AD40" s="1745"/>
      <c r="AE40" s="1745"/>
      <c r="AF40" s="1273">
        <v>23</v>
      </c>
    </row>
    <row s="5457" customFormat="1" customHeight="1" ht="24">
      <c r="A41" s="1100"/>
      <c r="C41" s="1749"/>
      <c r="D41" s="1751"/>
      <c r="E41" s="1777" t="s">
        <v>762</v>
      </c>
      <c r="F41" s="1763" t="s">
        <v>763</v>
      </c>
      <c r="G41" s="1756" t="s">
        <v>555</v>
      </c>
      <c r="H41" s="670"/>
      <c r="I41" s="670"/>
      <c r="J41" s="402" t="s">
        <v>764</v>
      </c>
      <c r="K41" s="656"/>
      <c r="L41" s="1749"/>
      <c r="M41" s="1749"/>
      <c r="R41" s="1749"/>
      <c r="U41" s="657"/>
      <c r="AA41" s="1745"/>
      <c r="AB41" s="1745"/>
      <c r="AC41" s="1745"/>
      <c r="AD41" s="1745"/>
      <c r="AE41" s="1745"/>
      <c r="AF41" s="1273">
        <v>23</v>
      </c>
    </row>
    <row s="5457" customFormat="1" customHeight="1" ht="24">
      <c r="A42" s="1100"/>
      <c r="C42" s="1749"/>
      <c r="D42" s="1751"/>
      <c r="E42" s="1777" t="s">
        <v>765</v>
      </c>
      <c r="F42" s="1763" t="s">
        <v>766</v>
      </c>
      <c r="G42" s="1756" t="s">
        <v>555</v>
      </c>
      <c r="H42" s="670"/>
      <c r="I42" s="670"/>
      <c r="J42" s="402" t="s">
        <v>767</v>
      </c>
      <c r="K42" s="656"/>
      <c r="L42" s="1749"/>
      <c r="M42" s="1749"/>
      <c r="R42" s="1749"/>
      <c r="U42" s="657"/>
      <c r="AA42" s="1745"/>
      <c r="AB42" s="1745"/>
      <c r="AC42" s="1745"/>
      <c r="AD42" s="1745"/>
      <c r="AE42" s="1745"/>
      <c r="AF42" s="1273">
        <v>23</v>
      </c>
    </row>
    <row s="5457" customFormat="1" customHeight="1" ht="35.699999999999996">
      <c r="A43" s="1100"/>
      <c r="C43" s="1749" t="s">
        <v>591</v>
      </c>
      <c r="D43" s="1751"/>
      <c r="E43" s="1777" t="s">
        <v>115</v>
      </c>
      <c r="F43" s="820" t="s">
        <v>632</v>
      </c>
      <c r="G43" s="1759" t="s">
        <v>768</v>
      </c>
      <c r="H43" s="514"/>
      <c r="I43" s="514"/>
      <c r="J43" s="402" t="s">
        <v>769</v>
      </c>
      <c r="K43" s="656"/>
      <c r="L43" s="1749"/>
      <c r="M43" s="1749"/>
      <c r="R43" s="1749"/>
      <c r="U43" s="657"/>
      <c r="AA43" s="1745"/>
      <c r="AB43" s="1745"/>
      <c r="AC43" s="1745"/>
      <c r="AD43" s="1745"/>
      <c r="AE43" s="1745"/>
      <c r="AF43" s="1273">
        <v>34</v>
      </c>
    </row>
    <row s="5457" customFormat="1" customHeight="1" ht="35.699999999999996">
      <c r="A44" s="1100"/>
      <c r="C44" s="1749"/>
      <c r="D44" s="1751"/>
      <c r="E44" s="1777" t="s">
        <v>91</v>
      </c>
      <c r="F44" s="820" t="s">
        <v>770</v>
      </c>
      <c r="G44" s="1756" t="s">
        <v>771</v>
      </c>
      <c r="H44" s="658"/>
      <c r="I44" s="658"/>
      <c r="J44" s="402" t="s">
        <v>772</v>
      </c>
      <c r="K44" s="656"/>
      <c r="L44" s="1749"/>
      <c r="M44" s="1749"/>
      <c r="R44" s="1749"/>
      <c r="U44" s="657"/>
      <c r="AA44" s="1745"/>
      <c r="AB44" s="1745"/>
      <c r="AC44" s="1745"/>
      <c r="AD44" s="1745"/>
      <c r="AE44" s="1745"/>
      <c r="AF44" s="1273">
        <v>34</v>
      </c>
    </row>
    <row s="5457" customFormat="1" customHeight="1" ht="24">
      <c r="A45" s="1100"/>
      <c r="C45" s="1749"/>
      <c r="D45" s="1751"/>
      <c r="E45" s="1777" t="s">
        <v>92</v>
      </c>
      <c r="F45" s="820" t="s">
        <v>773</v>
      </c>
      <c r="G45" s="1767" t="s">
        <v>774</v>
      </c>
      <c r="H45" s="658"/>
      <c r="I45" s="658"/>
      <c r="J45" s="402" t="s">
        <v>775</v>
      </c>
      <c r="K45" s="656"/>
      <c r="L45" s="1749"/>
      <c r="M45" s="1749"/>
      <c r="R45" s="1749"/>
      <c r="U45" s="657"/>
      <c r="AA45" s="1745"/>
      <c r="AB45" s="1745"/>
      <c r="AC45" s="1745"/>
      <c r="AD45" s="1745"/>
      <c r="AE45" s="1745"/>
      <c r="AF45" s="1273">
        <v>23</v>
      </c>
    </row>
    <row s="5457" customFormat="1" customHeight="1" ht="19.95">
      <c r="A46" s="1100"/>
      <c r="C46" s="1749"/>
      <c r="D46" s="1751"/>
      <c r="E46" s="1777" t="s">
        <v>116</v>
      </c>
      <c r="F46" s="820" t="s">
        <v>776</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24D31-3CED-0F9A-D72E-15CCF57FDF7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777</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121</v>
      </c>
      <c r="AF9" s="1749">
        <v>1</v>
      </c>
    </row>
    <row customHeight="1" ht="11.549999999999999">
      <c r="E10" s="824"/>
      <c r="F10" s="2480" t="s">
        <v>110</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87</v>
      </c>
      <c r="F14" s="1773" t="s">
        <v>305</v>
      </c>
      <c r="G14" s="1773" t="s">
        <v>569</v>
      </c>
      <c r="H14" s="1773" t="s">
        <v>306</v>
      </c>
      <c r="I14" s="1773" t="s">
        <v>306</v>
      </c>
      <c r="J14" s="2240"/>
      <c r="AF14" s="1744">
        <v>23</v>
      </c>
    </row>
    <row customHeight="1" ht="19.95">
      <c r="D15" s="1751"/>
      <c r="E15" s="1743" t="s">
        <v>114</v>
      </c>
      <c r="F15" s="820" t="s">
        <v>778</v>
      </c>
      <c r="G15" s="1770" t="s">
        <v>555</v>
      </c>
      <c r="H15" s="670"/>
      <c r="I15" s="670"/>
      <c r="J15" s="402" t="s">
        <v>779</v>
      </c>
      <c r="K15" s="656" t="s">
        <v>633</v>
      </c>
      <c r="AF15" s="1744">
        <v>19</v>
      </c>
    </row>
    <row customHeight="1" ht="24">
      <c r="D16" s="1751"/>
      <c r="E16" s="1743" t="s">
        <v>102</v>
      </c>
      <c r="F16" s="1778" t="s">
        <v>780</v>
      </c>
      <c r="G16" s="1770" t="s">
        <v>555</v>
      </c>
      <c r="H16" s="671">
        <f>SUM(H17,H20:H27)</f>
        <v>0</v>
      </c>
      <c r="I16" s="671">
        <f>SUM(I17,I20:I27)</f>
        <v>0</v>
      </c>
      <c r="J16" s="402" t="s">
        <v>781</v>
      </c>
      <c r="K16" s="656" t="s">
        <v>633</v>
      </c>
      <c r="AF16" s="1744">
        <v>23</v>
      </c>
    </row>
    <row customHeight="1" ht="35.699999999999996">
      <c r="D17" s="1751"/>
      <c r="E17" s="1777" t="s">
        <v>711</v>
      </c>
      <c r="F17" s="1780" t="s">
        <v>782</v>
      </c>
      <c r="G17" s="1767" t="s">
        <v>555</v>
      </c>
      <c r="H17" s="670"/>
      <c r="I17" s="670"/>
      <c r="J17" s="402" t="s">
        <v>783</v>
      </c>
      <c r="K17" s="656"/>
      <c r="AF17" s="1744">
        <v>34</v>
      </c>
    </row>
    <row customHeight="1" ht="19.95">
      <c r="D18" s="1751"/>
      <c r="E18" s="1777" t="s">
        <v>714</v>
      </c>
      <c r="F18" s="1781" t="s">
        <v>784</v>
      </c>
      <c r="G18" s="1767" t="s">
        <v>555</v>
      </c>
      <c r="H18" s="670"/>
      <c r="I18" s="670"/>
      <c r="J18" s="402"/>
      <c r="K18" s="656"/>
      <c r="AF18" s="1744">
        <v>19</v>
      </c>
    </row>
    <row customHeight="1" ht="24">
      <c r="D19" s="1751"/>
      <c r="E19" s="1777" t="s">
        <v>717</v>
      </c>
      <c r="F19" s="1781" t="s">
        <v>785</v>
      </c>
      <c r="G19" s="1767" t="s">
        <v>555</v>
      </c>
      <c r="H19" s="670"/>
      <c r="I19" s="670"/>
      <c r="J19" s="402"/>
      <c r="K19" s="656"/>
      <c r="AF19" s="1744">
        <v>23</v>
      </c>
    </row>
    <row customHeight="1" ht="35.699999999999996">
      <c r="D20" s="1751"/>
      <c r="E20" s="1777" t="s">
        <v>310</v>
      </c>
      <c r="F20" s="1780" t="s">
        <v>786</v>
      </c>
      <c r="G20" s="1767" t="s">
        <v>555</v>
      </c>
      <c r="H20" s="670"/>
      <c r="I20" s="670"/>
      <c r="J20" s="402"/>
      <c r="K20" s="656"/>
      <c r="AF20" s="1744">
        <v>34</v>
      </c>
    </row>
    <row customHeight="1" ht="48.29999999999999">
      <c r="D21" s="1751"/>
      <c r="E21" s="1777" t="s">
        <v>313</v>
      </c>
      <c r="F21" s="1780" t="s">
        <v>787</v>
      </c>
      <c r="G21" s="1767" t="s">
        <v>555</v>
      </c>
      <c r="H21" s="670"/>
      <c r="I21" s="670"/>
      <c r="J21" s="402"/>
      <c r="K21" s="656"/>
      <c r="AF21" s="1744">
        <v>46</v>
      </c>
    </row>
    <row customHeight="1" ht="60">
      <c r="D22" s="1751"/>
      <c r="E22" s="1777" t="s">
        <v>731</v>
      </c>
      <c r="F22" s="1780" t="s">
        <v>788</v>
      </c>
      <c r="G22" s="1767" t="s">
        <v>555</v>
      </c>
      <c r="H22" s="670"/>
      <c r="I22" s="670"/>
      <c r="J22" s="402"/>
      <c r="K22" s="656"/>
      <c r="AF22" s="1744">
        <v>57</v>
      </c>
    </row>
    <row customHeight="1" ht="35.699999999999996">
      <c r="D23" s="1751"/>
      <c r="E23" s="1777" t="s">
        <v>738</v>
      </c>
      <c r="F23" s="1780" t="s">
        <v>789</v>
      </c>
      <c r="G23" s="1767" t="s">
        <v>555</v>
      </c>
      <c r="H23" s="670"/>
      <c r="I23" s="670"/>
      <c r="J23" s="402"/>
      <c r="K23" s="656"/>
      <c r="AF23" s="1744">
        <v>34</v>
      </c>
    </row>
    <row customHeight="1" ht="35.699999999999996">
      <c r="D24" s="1751"/>
      <c r="E24" s="1777" t="s">
        <v>740</v>
      </c>
      <c r="F24" s="1780" t="s">
        <v>790</v>
      </c>
      <c r="G24" s="1767" t="s">
        <v>555</v>
      </c>
      <c r="H24" s="670"/>
      <c r="I24" s="670"/>
      <c r="J24" s="402"/>
      <c r="K24" s="656"/>
      <c r="AF24" s="1744">
        <v>34</v>
      </c>
    </row>
    <row customHeight="1" ht="24">
      <c r="D25" s="1751"/>
      <c r="E25" s="1777" t="s">
        <v>742</v>
      </c>
      <c r="F25" s="1780" t="s">
        <v>791</v>
      </c>
      <c r="G25" s="1767" t="s">
        <v>555</v>
      </c>
      <c r="H25" s="670"/>
      <c r="I25" s="670"/>
      <c r="J25" s="402"/>
      <c r="K25" s="656"/>
      <c r="AF25" s="1744">
        <v>23</v>
      </c>
    </row>
    <row customHeight="1" ht="76.5">
      <c r="D26" s="1751"/>
      <c r="E26" s="1777" t="s">
        <v>744</v>
      </c>
      <c r="F26" s="1780" t="s">
        <v>792</v>
      </c>
      <c r="G26" s="1767" t="s">
        <v>555</v>
      </c>
      <c r="H26" s="670"/>
      <c r="I26" s="670"/>
      <c r="J26" s="402"/>
      <c r="K26" s="656"/>
      <c r="AF26" s="1744">
        <v>73</v>
      </c>
    </row>
    <row s="5457" customFormat="1" customHeight="1" ht="35.699999999999996">
      <c r="A27" s="1100"/>
      <c r="C27" s="1749"/>
      <c r="D27" s="1751"/>
      <c r="E27" s="1742" t="s">
        <v>748</v>
      </c>
      <c r="F27" s="1741" t="s">
        <v>793</v>
      </c>
      <c r="G27" s="1768" t="s">
        <v>555</v>
      </c>
      <c r="H27" s="692">
        <f>SUM(H28:H29)</f>
        <v>0</v>
      </c>
      <c r="I27" s="692">
        <f>SUM(I28:I29)</f>
        <v>0</v>
      </c>
      <c r="J27" s="402" t="s">
        <v>746</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580</v>
      </c>
      <c r="G29" s="685"/>
      <c r="H29" s="686"/>
      <c r="I29" s="686"/>
      <c r="J29" s="414" t="s">
        <v>747</v>
      </c>
      <c r="K29" s="656"/>
      <c r="L29" s="1749"/>
      <c r="M29" s="1749"/>
      <c r="R29" s="1749"/>
      <c r="U29" s="657"/>
      <c r="AA29" s="1745"/>
      <c r="AB29" s="1745"/>
      <c r="AC29" s="1745"/>
      <c r="AD29" s="1745"/>
      <c r="AE29" s="1745"/>
      <c r="AF29" s="1273">
        <v>19</v>
      </c>
    </row>
    <row s="5457" customFormat="1" customHeight="1" ht="24">
      <c r="A30" s="1100"/>
      <c r="C30" s="1749"/>
      <c r="D30" s="1751"/>
      <c r="E30" s="1777" t="s">
        <v>89</v>
      </c>
      <c r="F30" s="1774" t="s">
        <v>794</v>
      </c>
      <c r="G30" s="1767" t="s">
        <v>555</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90</v>
      </c>
      <c r="F31" s="1774" t="s">
        <v>795</v>
      </c>
      <c r="G31" s="1767" t="s">
        <v>555</v>
      </c>
      <c r="H31" s="670"/>
      <c r="I31" s="670"/>
      <c r="J31" s="402" t="s">
        <v>796</v>
      </c>
      <c r="K31" s="656"/>
      <c r="L31" s="1749"/>
      <c r="M31" s="1749"/>
      <c r="R31" s="1749"/>
      <c r="U31" s="657"/>
      <c r="AA31" s="1745"/>
      <c r="AB31" s="1745"/>
      <c r="AC31" s="1745"/>
      <c r="AD31" s="1745"/>
      <c r="AE31" s="1745"/>
      <c r="AF31" s="1273">
        <v>34</v>
      </c>
    </row>
    <row s="5457" customFormat="1" customHeight="1" ht="24">
      <c r="A32" s="1100"/>
      <c r="C32" s="1749"/>
      <c r="D32" s="1751"/>
      <c r="E32" s="1777" t="s">
        <v>756</v>
      </c>
      <c r="F32" s="803" t="s">
        <v>760</v>
      </c>
      <c r="G32" s="1767" t="s">
        <v>555</v>
      </c>
      <c r="H32" s="670"/>
      <c r="I32" s="670"/>
      <c r="J32" s="402" t="s">
        <v>797</v>
      </c>
      <c r="K32" s="656"/>
      <c r="L32" s="1749"/>
      <c r="M32" s="1749"/>
      <c r="R32" s="1749"/>
      <c r="U32" s="657"/>
      <c r="AA32" s="1745"/>
      <c r="AB32" s="1745"/>
      <c r="AC32" s="1745"/>
      <c r="AD32" s="1745"/>
      <c r="AE32" s="1745"/>
      <c r="AF32" s="1273">
        <v>23</v>
      </c>
    </row>
    <row s="5457" customFormat="1" customHeight="1" ht="24">
      <c r="A33" s="1100"/>
      <c r="C33" s="1749"/>
      <c r="D33" s="1751"/>
      <c r="E33" s="1777" t="s">
        <v>798</v>
      </c>
      <c r="F33" s="803" t="s">
        <v>799</v>
      </c>
      <c r="G33" s="1767" t="s">
        <v>555</v>
      </c>
      <c r="H33" s="670"/>
      <c r="I33" s="670"/>
      <c r="J33" s="402" t="s">
        <v>800</v>
      </c>
      <c r="K33" s="656"/>
      <c r="L33" s="1749"/>
      <c r="M33" s="1749"/>
      <c r="R33" s="1749"/>
      <c r="U33" s="657"/>
      <c r="AA33" s="1745"/>
      <c r="AB33" s="1745"/>
      <c r="AC33" s="1745"/>
      <c r="AD33" s="1745"/>
      <c r="AE33" s="1745"/>
      <c r="AF33" s="1273">
        <v>23</v>
      </c>
    </row>
    <row s="5457" customFormat="1" customHeight="1" ht="24">
      <c r="A34" s="1100"/>
      <c r="C34" s="1749"/>
      <c r="D34" s="1751"/>
      <c r="E34" s="1777" t="s">
        <v>801</v>
      </c>
      <c r="F34" s="803" t="s">
        <v>766</v>
      </c>
      <c r="G34" s="1767" t="s">
        <v>555</v>
      </c>
      <c r="H34" s="670"/>
      <c r="I34" s="670"/>
      <c r="J34" s="402" t="s">
        <v>802</v>
      </c>
      <c r="K34" s="656"/>
      <c r="L34" s="1749"/>
      <c r="M34" s="1749"/>
      <c r="R34" s="1749"/>
      <c r="U34" s="657"/>
      <c r="AA34" s="1745"/>
      <c r="AB34" s="1745"/>
      <c r="AC34" s="1745"/>
      <c r="AD34" s="1745"/>
      <c r="AE34" s="1745"/>
      <c r="AF34" s="1273">
        <v>23</v>
      </c>
    </row>
    <row s="5457" customFormat="1" customHeight="1" ht="35.699999999999996">
      <c r="A35" s="1100"/>
      <c r="C35" s="1749" t="s">
        <v>591</v>
      </c>
      <c r="D35" s="1751"/>
      <c r="E35" s="1777" t="s">
        <v>115</v>
      </c>
      <c r="F35" s="1774" t="s">
        <v>632</v>
      </c>
      <c r="G35" s="1770" t="s">
        <v>309</v>
      </c>
      <c r="H35" s="514"/>
      <c r="I35" s="514"/>
      <c r="J35" s="402" t="s">
        <v>803</v>
      </c>
      <c r="K35" s="656"/>
      <c r="L35" s="1749"/>
      <c r="M35" s="1749"/>
      <c r="R35" s="1749"/>
      <c r="U35" s="657"/>
      <c r="AA35" s="1745"/>
      <c r="AB35" s="1745"/>
      <c r="AC35" s="1745"/>
      <c r="AD35" s="1745"/>
      <c r="AE35" s="1745"/>
      <c r="AF35" s="1273">
        <v>34</v>
      </c>
    </row>
    <row s="5457" customFormat="1" customHeight="1" ht="35.699999999999996">
      <c r="A36" s="1100"/>
      <c r="C36" s="1749"/>
      <c r="D36" s="1751"/>
      <c r="E36" s="1777" t="s">
        <v>91</v>
      </c>
      <c r="F36" s="1774" t="s">
        <v>804</v>
      </c>
      <c r="G36" s="1767" t="s">
        <v>771</v>
      </c>
      <c r="H36" s="658"/>
      <c r="I36" s="658"/>
      <c r="J36" s="402" t="s">
        <v>772</v>
      </c>
      <c r="K36" s="656"/>
      <c r="L36" s="1749"/>
      <c r="M36" s="1749"/>
      <c r="R36" s="1749"/>
      <c r="U36" s="657"/>
      <c r="AA36" s="1745"/>
      <c r="AB36" s="1745"/>
      <c r="AC36" s="1745"/>
      <c r="AD36" s="1745"/>
      <c r="AE36" s="1745"/>
      <c r="AF36" s="1273">
        <v>34</v>
      </c>
    </row>
    <row s="5457" customFormat="1" customHeight="1" ht="24">
      <c r="A37" s="1100"/>
      <c r="C37" s="1749"/>
      <c r="D37" s="1751"/>
      <c r="E37" s="1777" t="s">
        <v>92</v>
      </c>
      <c r="F37" s="1774" t="s">
        <v>805</v>
      </c>
      <c r="G37" s="1767" t="s">
        <v>774</v>
      </c>
      <c r="H37" s="658"/>
      <c r="I37" s="658"/>
      <c r="J37" s="402" t="s">
        <v>775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806</v>
      </c>
      <c r="F39" s="2398" t="s">
        <v>807</v>
      </c>
      <c r="G39" s="2398"/>
      <c r="H39" s="482"/>
      <c r="I39" s="482"/>
      <c r="J39" s="482"/>
      <c r="AF39" s="1744">
        <v>26</v>
      </c>
    </row>
    <row s="5983" customFormat="1" customHeight="1" ht="39.75">
      <c r="A40" s="1100"/>
      <c r="B40" s="1749"/>
      <c r="C40" s="1749"/>
      <c r="D40" s="464"/>
      <c r="F40" s="2398" t="s">
        <v>808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F6C3D-0152-95AD-6D9B-294CA81789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58"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121</v>
      </c>
      <c r="J6" s="1135"/>
      <c r="X6" s="618">
        <v>1</v>
      </c>
    </row>
    <row customHeight="1" ht="11.549999999999999">
      <c r="D7" s="824"/>
      <c r="E7" s="2480" t="s">
        <v>110</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303</v>
      </c>
      <c r="E10" s="2215"/>
      <c r="F10" s="2215"/>
      <c r="G10" s="2215"/>
      <c r="H10" s="2215"/>
      <c r="I10" s="2215"/>
      <c r="J10" s="2216"/>
      <c r="K10" s="2312"/>
      <c r="L10" s="622"/>
      <c r="X10" s="871">
        <v>11</v>
      </c>
    </row>
    <row s="5381" customFormat="1" customHeight="1" ht="24">
      <c r="A11" s="2498"/>
      <c r="B11" s="2498"/>
      <c r="C11" s="770"/>
      <c r="D11" s="816" t="s">
        <v>87</v>
      </c>
      <c r="E11" s="818" t="s">
        <v>809</v>
      </c>
      <c r="F11" s="818" t="s">
        <v>569</v>
      </c>
      <c r="G11" s="578" t="s">
        <v>306</v>
      </c>
      <c r="H11" s="578" t="s">
        <v>393</v>
      </c>
      <c r="I11" s="920" t="s">
        <v>306</v>
      </c>
      <c r="J11" s="921" t="s">
        <v>393</v>
      </c>
      <c r="K11" s="2345"/>
      <c r="L11" s="771"/>
      <c r="X11" s="622">
        <v>23</v>
      </c>
    </row>
    <row s="5458" customFormat="1" customHeight="1" ht="10.5">
      <c r="A12" s="1065"/>
      <c r="D12" s="1138" t="s">
        <v>114</v>
      </c>
      <c r="E12" s="1138" t="s">
        <v>102</v>
      </c>
      <c r="F12" s="1138" t="s">
        <v>89</v>
      </c>
      <c r="G12" s="1139" t="str">
        <f>G1&amp;".1"</f>
        <v>4.1</v>
      </c>
      <c r="H12" s="1139" t="str">
        <f>G1&amp;".2"</f>
        <v>4.2</v>
      </c>
      <c r="I12" s="1139" t="str">
        <f>I1&amp;".1"</f>
        <v>4.1</v>
      </c>
      <c r="J12" s="1139" t="str">
        <f>I1&amp;".2"</f>
        <v>4.2</v>
      </c>
      <c r="K12" s="1139"/>
      <c r="X12" s="624">
        <v>10</v>
      </c>
    </row>
    <row customHeight="1" ht="22.5" hidden="1">
      <c r="A13" s="2505" t="s">
        <v>810</v>
      </c>
      <c r="D13" s="1066" t="s">
        <v>114</v>
      </c>
      <c r="E13" s="392" t="s">
        <v>811</v>
      </c>
      <c r="F13" s="773" t="s">
        <v>812</v>
      </c>
      <c r="G13" s="670"/>
      <c r="H13" s="774"/>
      <c r="I13" s="670"/>
      <c r="J13" s="774"/>
      <c r="K13" s="402" t="s">
        <v>813</v>
      </c>
      <c r="L13" s="833"/>
      <c r="X13" s="618">
        <v>0</v>
      </c>
    </row>
    <row customHeight="1" ht="22.5" hidden="1">
      <c r="A14" s="2505"/>
      <c r="D14" s="652" t="s">
        <v>102</v>
      </c>
      <c r="E14" s="392" t="s">
        <v>814</v>
      </c>
      <c r="F14" s="773" t="s">
        <v>815</v>
      </c>
      <c r="G14" s="670"/>
      <c r="H14" s="775"/>
      <c r="I14" s="670"/>
      <c r="J14" s="775"/>
      <c r="K14" s="402" t="s">
        <v>816</v>
      </c>
      <c r="L14" s="833"/>
      <c r="X14" s="618">
        <v>0</v>
      </c>
    </row>
    <row s="5381" customFormat="1" customHeight="1" ht="78.75" hidden="1">
      <c r="A15" s="2505"/>
      <c r="B15" s="624"/>
      <c r="D15" s="1066" t="s">
        <v>89</v>
      </c>
      <c r="E15" s="820" t="s">
        <v>817</v>
      </c>
      <c r="F15" s="1063" t="s">
        <v>309</v>
      </c>
      <c r="G15" s="1063" t="s">
        <v>309</v>
      </c>
      <c r="H15" s="219"/>
      <c r="I15" s="1063" t="s">
        <v>309</v>
      </c>
      <c r="J15" s="219"/>
      <c r="K15" s="402" t="s">
        <v>818</v>
      </c>
      <c r="L15" s="833"/>
      <c r="X15" s="871">
        <v>0</v>
      </c>
    </row>
    <row s="5381" customFormat="1" customHeight="1" ht="22.5" hidden="1">
      <c r="A16" s="2505"/>
      <c r="B16" s="624"/>
      <c r="D16" s="1066" t="s">
        <v>327</v>
      </c>
      <c r="E16" s="1067" t="s">
        <v>819</v>
      </c>
      <c r="F16" s="1063" t="s">
        <v>820</v>
      </c>
      <c r="G16" s="930"/>
      <c r="H16" s="219"/>
      <c r="I16" s="930"/>
      <c r="J16" s="219"/>
      <c r="K16" s="402"/>
      <c r="L16" s="833"/>
      <c r="X16" s="871">
        <v>0</v>
      </c>
    </row>
    <row s="5381" customFormat="1" customHeight="1" ht="22.5" hidden="1">
      <c r="A17" s="2505"/>
      <c r="B17" s="624"/>
      <c r="D17" s="1066" t="s">
        <v>335</v>
      </c>
      <c r="E17" s="1067" t="s">
        <v>821</v>
      </c>
      <c r="F17" s="1063" t="s">
        <v>822</v>
      </c>
      <c r="G17" s="930"/>
      <c r="H17" s="219"/>
      <c r="I17" s="930"/>
      <c r="J17" s="219"/>
      <c r="K17" s="402"/>
      <c r="L17" s="833"/>
      <c r="X17" s="871">
        <v>0</v>
      </c>
    </row>
    <row s="5381" customFormat="1" customHeight="1" ht="33.75" hidden="1">
      <c r="A18" s="2505"/>
      <c r="B18" s="624"/>
      <c r="D18" s="1066" t="s">
        <v>337</v>
      </c>
      <c r="E18" s="1067" t="s">
        <v>823</v>
      </c>
      <c r="F18" s="1063" t="s">
        <v>574</v>
      </c>
      <c r="G18" s="793"/>
      <c r="H18" s="219"/>
      <c r="I18" s="793"/>
      <c r="J18" s="219"/>
      <c r="K18" s="402"/>
      <c r="L18" s="833"/>
      <c r="X18" s="871">
        <v>0</v>
      </c>
    </row>
    <row customHeight="1" ht="101.25" hidden="1">
      <c r="A19" s="2505"/>
      <c r="D19" s="1066" t="s">
        <v>90</v>
      </c>
      <c r="E19" s="392" t="s">
        <v>824</v>
      </c>
      <c r="F19" s="773" t="s">
        <v>549</v>
      </c>
      <c r="G19" s="776"/>
      <c r="H19" s="775"/>
      <c r="I19" s="1068"/>
      <c r="J19" s="775"/>
      <c r="K19" s="402" t="s">
        <v>825</v>
      </c>
      <c r="L19" s="833"/>
      <c r="X19" s="618">
        <v>0</v>
      </c>
    </row>
    <row s="5381" customFormat="1" customHeight="1" ht="18.75" hidden="1">
      <c r="A20" s="2505"/>
      <c r="C20" s="1069"/>
      <c r="D20" s="1066" t="s">
        <v>756</v>
      </c>
      <c r="E20" s="1067" t="s">
        <v>826</v>
      </c>
      <c r="F20" s="1063" t="s">
        <v>309</v>
      </c>
      <c r="G20" s="1063" t="s">
        <v>309</v>
      </c>
      <c r="H20" s="1062" t="s">
        <v>309</v>
      </c>
      <c r="I20" s="1063" t="s">
        <v>309</v>
      </c>
      <c r="J20" s="1062" t="s">
        <v>309</v>
      </c>
      <c r="K20" s="1061"/>
      <c r="L20" s="833"/>
      <c r="W20" s="788"/>
      <c r="X20" s="871">
        <v>0</v>
      </c>
    </row>
    <row s="5381" customFormat="1" customHeight="1" ht="33.75" hidden="1">
      <c r="A21" s="2505"/>
      <c r="C21" s="1069"/>
      <c r="D21" s="1066" t="s">
        <v>759</v>
      </c>
      <c r="E21" s="689" t="s">
        <v>827</v>
      </c>
      <c r="F21" s="1063" t="s">
        <v>828</v>
      </c>
      <c r="G21" s="793"/>
      <c r="H21" s="219"/>
      <c r="I21" s="793"/>
      <c r="J21" s="219"/>
      <c r="K21" s="1061"/>
      <c r="L21" s="833"/>
      <c r="W21" s="788"/>
      <c r="X21" s="871">
        <v>0</v>
      </c>
    </row>
    <row s="5381" customFormat="1" customHeight="1" ht="33.75" hidden="1">
      <c r="A22" s="2505"/>
      <c r="C22" s="1069"/>
      <c r="D22" s="1066" t="s">
        <v>762</v>
      </c>
      <c r="E22" s="689" t="s">
        <v>829</v>
      </c>
      <c r="F22" s="1063" t="s">
        <v>830</v>
      </c>
      <c r="G22" s="793"/>
      <c r="H22" s="219"/>
      <c r="I22" s="793"/>
      <c r="J22" s="219"/>
      <c r="K22" s="1061"/>
      <c r="L22" s="833"/>
      <c r="W22" s="788"/>
      <c r="X22" s="871">
        <v>0</v>
      </c>
    </row>
    <row s="5381" customFormat="1" customHeight="1" ht="22.5" hidden="1">
      <c r="A23" s="2505"/>
      <c r="C23" s="1069"/>
      <c r="D23" s="1066" t="s">
        <v>798</v>
      </c>
      <c r="E23" s="1067" t="s">
        <v>831</v>
      </c>
      <c r="F23" s="1063" t="s">
        <v>309</v>
      </c>
      <c r="G23" s="1063" t="s">
        <v>309</v>
      </c>
      <c r="H23" s="1062" t="s">
        <v>309</v>
      </c>
      <c r="I23" s="1063" t="s">
        <v>309</v>
      </c>
      <c r="J23" s="1062" t="s">
        <v>309</v>
      </c>
      <c r="K23" s="1061"/>
      <c r="L23" s="833"/>
      <c r="W23" s="788"/>
      <c r="X23" s="871">
        <v>0</v>
      </c>
    </row>
    <row s="5381" customFormat="1" customHeight="1" ht="22.5" hidden="1">
      <c r="A24" s="2505"/>
      <c r="C24" s="1069"/>
      <c r="D24" s="1066" t="s">
        <v>832</v>
      </c>
      <c r="E24" s="689" t="s">
        <v>833</v>
      </c>
      <c r="F24" s="1063" t="s">
        <v>834</v>
      </c>
      <c r="G24" s="793"/>
      <c r="H24" s="799"/>
      <c r="I24" s="793"/>
      <c r="J24" s="799"/>
      <c r="K24" s="1061"/>
      <c r="L24" s="833"/>
      <c r="W24" s="788"/>
      <c r="X24" s="871">
        <v>0</v>
      </c>
    </row>
    <row s="5381" customFormat="1" customHeight="1" ht="22.5" hidden="1">
      <c r="A25" s="2505"/>
      <c r="C25" s="1069"/>
      <c r="D25" s="1066" t="s">
        <v>835</v>
      </c>
      <c r="E25" s="689" t="s">
        <v>836</v>
      </c>
      <c r="F25" s="1063" t="s">
        <v>309</v>
      </c>
      <c r="G25" s="1063" t="s">
        <v>309</v>
      </c>
      <c r="H25" s="1062" t="s">
        <v>309</v>
      </c>
      <c r="I25" s="1063" t="s">
        <v>309</v>
      </c>
      <c r="J25" s="1062" t="s">
        <v>309</v>
      </c>
      <c r="K25" s="1061"/>
      <c r="L25" s="833"/>
      <c r="W25" s="788"/>
      <c r="X25" s="871">
        <v>0</v>
      </c>
    </row>
    <row s="5381" customFormat="1" customHeight="1" ht="18.75" hidden="1">
      <c r="A26" s="2505"/>
      <c r="C26" s="1069"/>
      <c r="D26" s="1066" t="s">
        <v>837</v>
      </c>
      <c r="E26" s="666" t="s">
        <v>838</v>
      </c>
      <c r="F26" s="1063" t="s">
        <v>839</v>
      </c>
      <c r="G26" s="793"/>
      <c r="H26" s="799"/>
      <c r="I26" s="793"/>
      <c r="J26" s="799"/>
      <c r="K26" s="1061"/>
      <c r="L26" s="833"/>
      <c r="W26" s="788"/>
      <c r="X26" s="871">
        <v>0</v>
      </c>
    </row>
    <row s="5381" customFormat="1" customHeight="1" ht="18.75" hidden="1">
      <c r="A27" s="2505"/>
      <c r="C27" s="1069"/>
      <c r="D27" s="1066" t="s">
        <v>840</v>
      </c>
      <c r="E27" s="666" t="s">
        <v>841</v>
      </c>
      <c r="F27" s="1063" t="s">
        <v>842</v>
      </c>
      <c r="G27" s="793"/>
      <c r="H27" s="799"/>
      <c r="I27" s="793"/>
      <c r="J27" s="799"/>
      <c r="K27" s="1061"/>
      <c r="L27" s="833"/>
      <c r="W27" s="788"/>
      <c r="X27" s="871">
        <v>0</v>
      </c>
    </row>
    <row s="5381" customFormat="1" customHeight="1" ht="18.75" hidden="1">
      <c r="A28" s="2505"/>
      <c r="C28" s="1069"/>
      <c r="D28" s="1066" t="s">
        <v>843</v>
      </c>
      <c r="E28" s="689" t="s">
        <v>844</v>
      </c>
      <c r="F28" s="1063" t="s">
        <v>309</v>
      </c>
      <c r="G28" s="1063" t="s">
        <v>309</v>
      </c>
      <c r="H28" s="1062" t="s">
        <v>309</v>
      </c>
      <c r="I28" s="1063" t="s">
        <v>309</v>
      </c>
      <c r="J28" s="1062" t="s">
        <v>309</v>
      </c>
      <c r="K28" s="1061"/>
      <c r="L28" s="833"/>
      <c r="W28" s="788"/>
      <c r="X28" s="871">
        <v>0</v>
      </c>
    </row>
    <row s="5381" customFormat="1" customHeight="1" ht="18.75" hidden="1">
      <c r="A29" s="2505"/>
      <c r="C29" s="1069"/>
      <c r="D29" s="1066" t="s">
        <v>845</v>
      </c>
      <c r="E29" s="666" t="s">
        <v>838</v>
      </c>
      <c r="F29" s="1063" t="s">
        <v>846</v>
      </c>
      <c r="G29" s="793"/>
      <c r="H29" s="799"/>
      <c r="I29" s="793"/>
      <c r="J29" s="799"/>
      <c r="K29" s="1061"/>
      <c r="L29" s="833"/>
      <c r="W29" s="788"/>
      <c r="X29" s="871">
        <v>0</v>
      </c>
    </row>
    <row s="5381" customFormat="1" customHeight="1" ht="18.75" hidden="1">
      <c r="A30" s="2505"/>
      <c r="C30" s="1069"/>
      <c r="D30" s="1066" t="s">
        <v>847</v>
      </c>
      <c r="E30" s="666" t="s">
        <v>848</v>
      </c>
      <c r="F30" s="1063" t="s">
        <v>849</v>
      </c>
      <c r="G30" s="793"/>
      <c r="H30" s="799"/>
      <c r="I30" s="793"/>
      <c r="J30" s="799"/>
      <c r="K30" s="1061"/>
      <c r="L30" s="833"/>
      <c r="W30" s="788"/>
      <c r="X30" s="871">
        <v>0</v>
      </c>
    </row>
    <row customHeight="1" ht="126.75" hidden="1">
      <c r="A31" s="2505"/>
      <c r="D31" s="1066" t="s">
        <v>115</v>
      </c>
      <c r="E31" s="392" t="s">
        <v>850</v>
      </c>
      <c r="F31" s="773" t="s">
        <v>561</v>
      </c>
      <c r="G31" s="670"/>
      <c r="H31" s="775"/>
      <c r="I31" s="670"/>
      <c r="J31" s="775"/>
      <c r="K31" s="402" t="s">
        <v>851</v>
      </c>
      <c r="L31" s="833"/>
      <c r="X31" s="618">
        <v>0</v>
      </c>
    </row>
    <row customHeight="1" ht="56.25" hidden="1">
      <c r="A32" s="2505"/>
      <c r="D32" s="1066" t="s">
        <v>91</v>
      </c>
      <c r="E32" s="392" t="s">
        <v>852</v>
      </c>
      <c r="F32" s="652" t="s">
        <v>822</v>
      </c>
      <c r="G32" s="670"/>
      <c r="H32" s="775"/>
      <c r="I32" s="670"/>
      <c r="J32" s="775"/>
      <c r="K32" s="402" t="s">
        <v>853</v>
      </c>
      <c r="L32" s="833"/>
      <c r="X32" s="618">
        <v>0</v>
      </c>
    </row>
    <row customHeight="1" ht="11.25" hidden="1">
      <c r="A33" s="2505"/>
      <c r="E33" s="777"/>
      <c r="F33" s="294"/>
      <c r="G33" s="294"/>
      <c r="H33" s="294"/>
      <c r="I33" s="294"/>
      <c r="J33" s="294"/>
      <c r="K33" s="294"/>
      <c r="X33" s="618">
        <v>0</v>
      </c>
    </row>
    <row customHeight="1" ht="12.75" hidden="1">
      <c r="A34" s="2505"/>
      <c r="D34" s="178">
        <v>1</v>
      </c>
      <c r="E34" s="448" t="s">
        <v>854</v>
      </c>
      <c r="X34" s="618">
        <v>0</v>
      </c>
    </row>
    <row customHeight="1" ht="11.25" hidden="1">
      <c r="A35" s="2505"/>
      <c r="D35" s="482"/>
      <c r="E35" s="448" t="s">
        <v>855</v>
      </c>
      <c r="X35" s="618">
        <v>0</v>
      </c>
    </row>
    <row s="5381" customFormat="1" customHeight="1" ht="11.549999999999999">
      <c r="A36" s="1146"/>
      <c r="B36" s="631"/>
      <c r="D36" s="1147"/>
      <c r="E36" s="1148"/>
      <c r="X36" s="622">
        <v>11</v>
      </c>
    </row>
    <row s="5381" customFormat="1" customHeight="1" ht="22.5">
      <c r="A37" s="2505" t="s">
        <v>856</v>
      </c>
      <c r="B37" s="624"/>
      <c r="D37" s="1066">
        <v>1</v>
      </c>
      <c r="E37" s="820" t="s">
        <v>857</v>
      </c>
      <c r="F37" s="773" t="s">
        <v>812</v>
      </c>
      <c r="G37" s="670"/>
      <c r="H37" s="632"/>
      <c r="I37" s="670"/>
      <c r="J37" s="632"/>
      <c r="K37" s="402" t="s">
        <v>858</v>
      </c>
      <c r="X37" s="871">
        <v>0</v>
      </c>
    </row>
    <row s="5381" customFormat="1" customHeight="1" ht="22.5">
      <c r="A38" s="2505"/>
      <c r="B38" s="624"/>
      <c r="D38" s="782" t="s">
        <v>102</v>
      </c>
      <c r="E38" s="1145" t="s">
        <v>859</v>
      </c>
      <c r="F38" s="1149" t="s">
        <v>549</v>
      </c>
      <c r="G38" s="1149" t="s">
        <v>549</v>
      </c>
      <c r="H38" s="1143"/>
      <c r="I38" s="1149" t="s">
        <v>549</v>
      </c>
      <c r="J38" s="1143"/>
      <c r="K38" s="1144"/>
      <c r="X38" s="871">
        <v>0</v>
      </c>
    </row>
    <row s="5381" customFormat="1" customHeight="1" ht="33.75">
      <c r="A39" s="2505"/>
      <c r="B39" s="624"/>
      <c r="D39" s="778" t="s">
        <v>714</v>
      </c>
      <c r="E39" s="836" t="s">
        <v>860</v>
      </c>
      <c r="F39" s="773" t="s">
        <v>861</v>
      </c>
      <c r="G39" s="781"/>
      <c r="H39" s="1136"/>
      <c r="I39" s="781"/>
      <c r="J39" s="1136"/>
      <c r="K39" s="402" t="s">
        <v>862</v>
      </c>
      <c r="X39" s="871">
        <v>0</v>
      </c>
    </row>
    <row s="5381" customFormat="1" customHeight="1" ht="33.75">
      <c r="A40" s="2505"/>
      <c r="B40" s="624"/>
      <c r="D40" s="778" t="s">
        <v>717</v>
      </c>
      <c r="E40" s="836" t="s">
        <v>863</v>
      </c>
      <c r="F40" s="1140" t="s">
        <v>864</v>
      </c>
      <c r="G40" s="854"/>
      <c r="H40" s="1136"/>
      <c r="I40" s="854"/>
      <c r="J40" s="1136"/>
      <c r="K40" s="402" t="s">
        <v>865</v>
      </c>
      <c r="X40" s="871">
        <v>0</v>
      </c>
    </row>
    <row s="5381" customFormat="1" customHeight="1" ht="22.5">
      <c r="A41" s="2505"/>
      <c r="B41" s="624"/>
      <c r="D41" s="778" t="s">
        <v>89</v>
      </c>
      <c r="E41" s="835" t="s">
        <v>866</v>
      </c>
      <c r="F41" s="773" t="s">
        <v>549</v>
      </c>
      <c r="G41" s="773" t="s">
        <v>549</v>
      </c>
      <c r="H41" s="1137"/>
      <c r="I41" s="773" t="s">
        <v>549</v>
      </c>
      <c r="J41" s="1137"/>
      <c r="K41" s="415"/>
      <c r="X41" s="871">
        <v>0</v>
      </c>
    </row>
    <row s="5381" customFormat="1" customHeight="1" ht="45">
      <c r="A42" s="2505"/>
      <c r="B42" s="624"/>
      <c r="D42" s="778" t="s">
        <v>327</v>
      </c>
      <c r="E42" s="836" t="s">
        <v>867</v>
      </c>
      <c r="F42" s="773" t="s">
        <v>561</v>
      </c>
      <c r="G42" s="670"/>
      <c r="H42" s="1137"/>
      <c r="I42" s="670"/>
      <c r="J42" s="1137"/>
      <c r="K42" s="415" t="s">
        <v>868</v>
      </c>
      <c r="X42" s="871">
        <v>0</v>
      </c>
    </row>
    <row s="5381" customFormat="1" customHeight="1" ht="45">
      <c r="A43" s="2505"/>
      <c r="B43" s="624"/>
      <c r="D43" s="778" t="s">
        <v>335</v>
      </c>
      <c r="E43" s="780" t="s">
        <v>869</v>
      </c>
      <c r="F43" s="1141" t="s">
        <v>561</v>
      </c>
      <c r="G43" s="855"/>
      <c r="H43" s="1136"/>
      <c r="I43" s="855"/>
      <c r="J43" s="1136"/>
      <c r="K43" s="415" t="s">
        <v>870</v>
      </c>
      <c r="X43" s="871">
        <v>0</v>
      </c>
    </row>
    <row s="5381" customFormat="1" customHeight="1" ht="11.25">
      <c r="A44" s="2505"/>
      <c r="B44" s="624"/>
      <c r="D44" s="778" t="s">
        <v>90</v>
      </c>
      <c r="E44" s="779" t="s">
        <v>871</v>
      </c>
      <c r="F44" s="773" t="s">
        <v>861</v>
      </c>
      <c r="G44" s="781"/>
      <c r="H44" s="1136"/>
      <c r="I44" s="781"/>
      <c r="J44" s="1136"/>
      <c r="K44" s="402"/>
      <c r="X44" s="871">
        <v>0</v>
      </c>
    </row>
    <row s="5381" customFormat="1" customHeight="1" ht="11.25">
      <c r="A45" s="2505"/>
      <c r="B45" s="624"/>
      <c r="D45" s="778" t="s">
        <v>756</v>
      </c>
      <c r="E45" s="780" t="s">
        <v>872</v>
      </c>
      <c r="F45" s="773" t="s">
        <v>861</v>
      </c>
      <c r="G45" s="781"/>
      <c r="H45" s="1136"/>
      <c r="I45" s="781"/>
      <c r="J45" s="1136"/>
      <c r="K45" s="402"/>
      <c r="X45" s="871">
        <v>0</v>
      </c>
    </row>
    <row s="5381" customFormat="1" customHeight="1" ht="11.25">
      <c r="A46" s="2505"/>
      <c r="B46" s="624"/>
      <c r="D46" s="778" t="s">
        <v>798</v>
      </c>
      <c r="E46" s="780" t="s">
        <v>873</v>
      </c>
      <c r="F46" s="773" t="s">
        <v>861</v>
      </c>
      <c r="G46" s="781"/>
      <c r="H46" s="1136"/>
      <c r="I46" s="781"/>
      <c r="J46" s="1136"/>
      <c r="K46" s="402"/>
      <c r="X46" s="871">
        <v>0</v>
      </c>
    </row>
    <row s="5381" customFormat="1" customHeight="1" ht="11.25">
      <c r="A47" s="2505"/>
      <c r="B47" s="624"/>
      <c r="D47" s="778" t="s">
        <v>801</v>
      </c>
      <c r="E47" s="780" t="s">
        <v>874</v>
      </c>
      <c r="F47" s="773" t="s">
        <v>861</v>
      </c>
      <c r="G47" s="781"/>
      <c r="H47" s="1136"/>
      <c r="I47" s="781"/>
      <c r="J47" s="1136"/>
      <c r="K47" s="402"/>
      <c r="X47" s="871">
        <v>0</v>
      </c>
    </row>
    <row s="5381" customFormat="1" customHeight="1" ht="11.25">
      <c r="A48" s="2505"/>
      <c r="B48" s="624"/>
      <c r="D48" s="778" t="s">
        <v>875</v>
      </c>
      <c r="E48" s="784" t="s">
        <v>876</v>
      </c>
      <c r="F48" s="773" t="s">
        <v>861</v>
      </c>
      <c r="G48" s="781"/>
      <c r="H48" s="1136"/>
      <c r="I48" s="781"/>
      <c r="J48" s="1136"/>
      <c r="K48" s="402"/>
      <c r="X48" s="871">
        <v>0</v>
      </c>
    </row>
    <row s="5381" customFormat="1" customHeight="1" ht="11.25">
      <c r="A49" s="2505"/>
      <c r="B49" s="624"/>
      <c r="D49" s="778" t="s">
        <v>877</v>
      </c>
      <c r="E49" s="784" t="s">
        <v>878</v>
      </c>
      <c r="F49" s="773" t="s">
        <v>861</v>
      </c>
      <c r="G49" s="781"/>
      <c r="H49" s="1136"/>
      <c r="I49" s="781"/>
      <c r="J49" s="1136"/>
      <c r="K49" s="402"/>
      <c r="X49" s="871">
        <v>0</v>
      </c>
    </row>
    <row s="5381" customFormat="1" customHeight="1" ht="11.25">
      <c r="A50" s="2505"/>
      <c r="B50" s="624"/>
      <c r="D50" s="778" t="s">
        <v>879</v>
      </c>
      <c r="E50" s="780" t="s">
        <v>880</v>
      </c>
      <c r="F50" s="773" t="s">
        <v>861</v>
      </c>
      <c r="G50" s="781"/>
      <c r="H50" s="1136"/>
      <c r="I50" s="781"/>
      <c r="J50" s="1136"/>
      <c r="K50" s="402"/>
      <c r="X50" s="871">
        <v>0</v>
      </c>
    </row>
    <row s="5381" customFormat="1" customHeight="1" ht="11.25">
      <c r="A51" s="2505"/>
      <c r="B51" s="624"/>
      <c r="D51" s="778" t="s">
        <v>881</v>
      </c>
      <c r="E51" s="780" t="s">
        <v>882</v>
      </c>
      <c r="F51" s="773" t="s">
        <v>861</v>
      </c>
      <c r="G51" s="781"/>
      <c r="H51" s="1136"/>
      <c r="I51" s="781"/>
      <c r="J51" s="1136"/>
      <c r="K51" s="402"/>
      <c r="X51" s="871">
        <v>0</v>
      </c>
    </row>
    <row s="5381" customFormat="1" customHeight="1" ht="45">
      <c r="A52" s="2505"/>
      <c r="B52" s="624"/>
      <c r="D52" s="778" t="s">
        <v>115</v>
      </c>
      <c r="E52" s="779" t="s">
        <v>883</v>
      </c>
      <c r="F52" s="773" t="s">
        <v>861</v>
      </c>
      <c r="G52" s="781"/>
      <c r="H52" s="1136"/>
      <c r="I52" s="781"/>
      <c r="J52" s="1136"/>
      <c r="K52" s="402"/>
      <c r="X52" s="871">
        <v>0</v>
      </c>
    </row>
    <row s="5381" customFormat="1" customHeight="1" ht="11.25">
      <c r="A53" s="2505"/>
      <c r="B53" s="624"/>
      <c r="D53" s="778" t="s">
        <v>316</v>
      </c>
      <c r="E53" s="780" t="s">
        <v>872</v>
      </c>
      <c r="F53" s="773" t="s">
        <v>861</v>
      </c>
      <c r="G53" s="781"/>
      <c r="H53" s="1136"/>
      <c r="I53" s="781"/>
      <c r="J53" s="1136"/>
      <c r="K53" s="402"/>
      <c r="X53" s="871">
        <v>0</v>
      </c>
    </row>
    <row s="5381" customFormat="1" customHeight="1" ht="11.25">
      <c r="A54" s="2505"/>
      <c r="B54" s="624"/>
      <c r="D54" s="778" t="s">
        <v>884</v>
      </c>
      <c r="E54" s="780" t="s">
        <v>873</v>
      </c>
      <c r="F54" s="773" t="s">
        <v>861</v>
      </c>
      <c r="G54" s="781"/>
      <c r="H54" s="1136"/>
      <c r="I54" s="781"/>
      <c r="J54" s="1136"/>
      <c r="K54" s="402"/>
      <c r="X54" s="871">
        <v>0</v>
      </c>
    </row>
    <row s="5381" customFormat="1" customHeight="1" ht="11.25">
      <c r="A55" s="2505"/>
      <c r="B55" s="624"/>
      <c r="D55" s="778" t="s">
        <v>885</v>
      </c>
      <c r="E55" s="780" t="s">
        <v>874</v>
      </c>
      <c r="F55" s="773" t="s">
        <v>861</v>
      </c>
      <c r="G55" s="781"/>
      <c r="H55" s="1136"/>
      <c r="I55" s="781"/>
      <c r="J55" s="1136"/>
      <c r="K55" s="402"/>
      <c r="X55" s="871">
        <v>0</v>
      </c>
    </row>
    <row s="5381" customFormat="1" customHeight="1" ht="11.25">
      <c r="A56" s="2505"/>
      <c r="B56" s="624"/>
      <c r="D56" s="778" t="s">
        <v>886</v>
      </c>
      <c r="E56" s="784" t="s">
        <v>876</v>
      </c>
      <c r="F56" s="773" t="s">
        <v>861</v>
      </c>
      <c r="G56" s="781"/>
      <c r="H56" s="1136"/>
      <c r="I56" s="781"/>
      <c r="J56" s="1136"/>
      <c r="K56" s="402"/>
      <c r="X56" s="871">
        <v>0</v>
      </c>
    </row>
    <row s="5381" customFormat="1" customHeight="1" ht="11.25">
      <c r="A57" s="2505"/>
      <c r="B57" s="624"/>
      <c r="D57" s="778" t="s">
        <v>887</v>
      </c>
      <c r="E57" s="784" t="s">
        <v>878</v>
      </c>
      <c r="F57" s="773" t="s">
        <v>861</v>
      </c>
      <c r="G57" s="781"/>
      <c r="H57" s="1136"/>
      <c r="I57" s="781"/>
      <c r="J57" s="1136"/>
      <c r="K57" s="402"/>
      <c r="X57" s="871">
        <v>0</v>
      </c>
    </row>
    <row s="5381" customFormat="1" customHeight="1" ht="11.25">
      <c r="A58" s="2505"/>
      <c r="B58" s="624"/>
      <c r="D58" s="778" t="s">
        <v>888</v>
      </c>
      <c r="E58" s="780" t="s">
        <v>880</v>
      </c>
      <c r="F58" s="773" t="s">
        <v>861</v>
      </c>
      <c r="G58" s="781"/>
      <c r="H58" s="1136"/>
      <c r="I58" s="781"/>
      <c r="J58" s="1136"/>
      <c r="K58" s="402"/>
      <c r="X58" s="871">
        <v>0</v>
      </c>
    </row>
    <row s="5381" customFormat="1" customHeight="1" ht="11.25">
      <c r="A59" s="2505"/>
      <c r="B59" s="624"/>
      <c r="D59" s="778" t="s">
        <v>889</v>
      </c>
      <c r="E59" s="780" t="s">
        <v>882</v>
      </c>
      <c r="F59" s="773" t="s">
        <v>861</v>
      </c>
      <c r="G59" s="781"/>
      <c r="H59" s="1136"/>
      <c r="I59" s="781"/>
      <c r="J59" s="1136"/>
      <c r="K59" s="402"/>
      <c r="X59" s="871">
        <v>0</v>
      </c>
    </row>
    <row s="5381" customFormat="1" customHeight="1" ht="33.75">
      <c r="A60" s="2505"/>
      <c r="B60" s="624"/>
      <c r="D60" s="778" t="s">
        <v>91</v>
      </c>
      <c r="E60" s="779" t="s">
        <v>890</v>
      </c>
      <c r="F60" s="834" t="s">
        <v>561</v>
      </c>
      <c r="G60" s="855"/>
      <c r="H60" s="1136"/>
      <c r="I60" s="855"/>
      <c r="J60" s="1136"/>
      <c r="K60" s="415" t="s">
        <v>891</v>
      </c>
      <c r="X60" s="871">
        <v>0</v>
      </c>
    </row>
    <row s="5381" customFormat="1" customHeight="1" ht="33.75">
      <c r="A61" s="2505"/>
      <c r="B61" s="624"/>
      <c r="D61" s="778" t="s">
        <v>92</v>
      </c>
      <c r="E61" s="779" t="s">
        <v>892</v>
      </c>
      <c r="F61" s="839" t="s">
        <v>822</v>
      </c>
      <c r="G61" s="781"/>
      <c r="H61" s="1136"/>
      <c r="I61" s="781"/>
      <c r="J61" s="1136"/>
      <c r="K61" s="402"/>
      <c r="X61" s="871">
        <v>0</v>
      </c>
    </row>
    <row s="5381" customFormat="1" customHeight="1" ht="22.5">
      <c r="A62" s="2505"/>
      <c r="B62" s="624" t="s">
        <v>591</v>
      </c>
      <c r="D62" s="778" t="s">
        <v>116</v>
      </c>
      <c r="E62" s="779" t="s">
        <v>893</v>
      </c>
      <c r="F62" s="839" t="s">
        <v>309</v>
      </c>
      <c r="G62" s="495"/>
      <c r="H62" s="1136"/>
      <c r="I62" s="495"/>
      <c r="J62" s="1136"/>
      <c r="K62" s="402" t="s">
        <v>634</v>
      </c>
      <c r="X62" s="871">
        <v>0</v>
      </c>
    </row>
    <row s="5381" customFormat="1" customHeight="1" ht="45">
      <c r="A63" s="2505"/>
      <c r="B63" s="624" t="s">
        <v>591</v>
      </c>
      <c r="D63" s="778" t="s">
        <v>894</v>
      </c>
      <c r="E63" s="780" t="s">
        <v>895</v>
      </c>
      <c r="F63" s="834" t="s">
        <v>309</v>
      </c>
      <c r="G63" s="495"/>
      <c r="H63" s="1136"/>
      <c r="I63" s="495"/>
      <c r="J63" s="1136"/>
      <c r="K63" s="402" t="s">
        <v>634</v>
      </c>
      <c r="X63" s="871">
        <v>0</v>
      </c>
    </row>
    <row s="5381" customFormat="1" customHeight="1" ht="11.549999999999999">
      <c r="A64" s="1146"/>
      <c r="B64" s="631"/>
      <c r="D64" s="1147"/>
      <c r="E64" s="1148"/>
      <c r="X64" s="622">
        <v>11</v>
      </c>
    </row>
    <row s="5381" customFormat="1" customHeight="1" ht="22.5" hidden="1">
      <c r="A65" s="2505" t="s">
        <v>896</v>
      </c>
      <c r="B65" s="624"/>
      <c r="D65" s="778">
        <v>1</v>
      </c>
      <c r="E65" s="857" t="s">
        <v>897</v>
      </c>
      <c r="F65" s="853" t="s">
        <v>812</v>
      </c>
      <c r="G65" s="854"/>
      <c r="H65" s="1142"/>
      <c r="I65" s="854"/>
      <c r="J65" s="1142"/>
      <c r="K65" s="414" t="s">
        <v>898</v>
      </c>
      <c r="X65" s="871">
        <v>0</v>
      </c>
    </row>
    <row s="5381" customFormat="1" customHeight="1" ht="56.25" hidden="1">
      <c r="A66" s="2505"/>
      <c r="B66" s="624"/>
      <c r="D66" s="856" t="s">
        <v>102</v>
      </c>
      <c r="E66" s="820" t="s">
        <v>899</v>
      </c>
      <c r="F66" s="773" t="s">
        <v>549</v>
      </c>
      <c r="G66" s="773" t="s">
        <v>549</v>
      </c>
      <c r="H66" s="632"/>
      <c r="I66" s="773" t="s">
        <v>549</v>
      </c>
      <c r="J66" s="632"/>
      <c r="K66" s="402"/>
      <c r="X66" s="871">
        <v>0</v>
      </c>
    </row>
    <row s="5381" customFormat="1" customHeight="1" ht="33.75" hidden="1">
      <c r="A67" s="2505"/>
      <c r="B67" s="624"/>
      <c r="D67" s="856" t="s">
        <v>711</v>
      </c>
      <c r="E67" s="1067" t="s">
        <v>900</v>
      </c>
      <c r="F67" s="773" t="s">
        <v>864</v>
      </c>
      <c r="G67" s="840"/>
      <c r="H67" s="632"/>
      <c r="I67" s="840"/>
      <c r="J67" s="632"/>
      <c r="K67" s="402"/>
      <c r="X67" s="871">
        <v>0</v>
      </c>
    </row>
    <row s="5381" customFormat="1" customHeight="1" ht="22.5" hidden="1">
      <c r="A68" s="2505"/>
      <c r="B68" s="624"/>
      <c r="D68" s="856" t="s">
        <v>310</v>
      </c>
      <c r="E68" s="1067" t="s">
        <v>901</v>
      </c>
      <c r="F68" s="773" t="s">
        <v>864</v>
      </c>
      <c r="G68" s="840"/>
      <c r="H68" s="632"/>
      <c r="I68" s="840"/>
      <c r="J68" s="632"/>
      <c r="K68" s="402"/>
      <c r="X68" s="871">
        <v>0</v>
      </c>
    </row>
    <row s="5381" customFormat="1" customHeight="1" ht="22.5" hidden="1">
      <c r="A69" s="2505"/>
      <c r="B69" s="624"/>
      <c r="D69" s="856" t="s">
        <v>313</v>
      </c>
      <c r="E69" s="1067" t="s">
        <v>902</v>
      </c>
      <c r="F69" s="834" t="s">
        <v>561</v>
      </c>
      <c r="G69" s="855"/>
      <c r="H69" s="632"/>
      <c r="I69" s="855"/>
      <c r="J69" s="632"/>
      <c r="K69" s="402"/>
      <c r="X69" s="871">
        <v>0</v>
      </c>
    </row>
    <row s="5381" customFormat="1" customHeight="1" ht="22.5" hidden="1">
      <c r="A70" s="2505"/>
      <c r="B70" s="624"/>
      <c r="D70" s="856" t="s">
        <v>731</v>
      </c>
      <c r="E70" s="1067" t="s">
        <v>903</v>
      </c>
      <c r="F70" s="834" t="s">
        <v>561</v>
      </c>
      <c r="G70" s="855"/>
      <c r="H70" s="632"/>
      <c r="I70" s="855"/>
      <c r="J70" s="632"/>
      <c r="K70" s="402"/>
      <c r="X70" s="871">
        <v>0</v>
      </c>
    </row>
    <row s="5381" customFormat="1" customHeight="1" ht="22.5" hidden="1">
      <c r="A71" s="2505"/>
      <c r="B71" s="624"/>
      <c r="D71" s="778" t="s">
        <v>89</v>
      </c>
      <c r="E71" s="779" t="s">
        <v>904</v>
      </c>
      <c r="F71" s="773" t="s">
        <v>864</v>
      </c>
      <c r="G71" s="670"/>
      <c r="H71" s="1143"/>
      <c r="I71" s="670"/>
      <c r="J71" s="1143"/>
      <c r="K71" s="415"/>
      <c r="X71" s="871">
        <v>0</v>
      </c>
    </row>
    <row s="5381" customFormat="1" customHeight="1" ht="56.25" hidden="1">
      <c r="A72" s="2505"/>
      <c r="B72" s="624"/>
      <c r="D72" s="778" t="s">
        <v>90</v>
      </c>
      <c r="E72" s="779" t="s">
        <v>905</v>
      </c>
      <c r="F72" s="834" t="s">
        <v>561</v>
      </c>
      <c r="G72" s="855"/>
      <c r="H72" s="1136"/>
      <c r="I72" s="855"/>
      <c r="J72" s="1136"/>
      <c r="K72" s="415"/>
      <c r="X72" s="871">
        <v>0</v>
      </c>
    </row>
    <row s="5381" customFormat="1" customHeight="1" ht="33.75" hidden="1">
      <c r="A73" s="2505"/>
      <c r="B73" s="624"/>
      <c r="D73" s="778" t="s">
        <v>115</v>
      </c>
      <c r="E73" s="779" t="s">
        <v>906</v>
      </c>
      <c r="F73" s="839" t="s">
        <v>822</v>
      </c>
      <c r="G73" s="781"/>
      <c r="H73" s="1136"/>
      <c r="I73" s="781"/>
      <c r="J73" s="1136"/>
      <c r="K73" s="402"/>
      <c r="X73" s="871">
        <v>0</v>
      </c>
    </row>
    <row s="5381" customFormat="1" customHeight="1" ht="22.5" hidden="1">
      <c r="A74" s="2505"/>
      <c r="B74" s="624" t="s">
        <v>591</v>
      </c>
      <c r="D74" s="778" t="s">
        <v>91</v>
      </c>
      <c r="E74" s="779" t="s">
        <v>907</v>
      </c>
      <c r="F74" s="839" t="s">
        <v>309</v>
      </c>
      <c r="G74" s="495"/>
      <c r="H74" s="1136"/>
      <c r="I74" s="495"/>
      <c r="J74" s="1136"/>
      <c r="K74" s="402" t="s">
        <v>634</v>
      </c>
      <c r="X74" s="871">
        <v>0</v>
      </c>
    </row>
    <row s="5381" customFormat="1" customHeight="1" ht="45" hidden="1">
      <c r="A75" s="2505"/>
      <c r="B75" s="624" t="s">
        <v>591</v>
      </c>
      <c r="D75" s="778" t="s">
        <v>655</v>
      </c>
      <c r="E75" s="780" t="s">
        <v>908</v>
      </c>
      <c r="F75" s="834" t="s">
        <v>309</v>
      </c>
      <c r="G75" s="495"/>
      <c r="H75" s="1136"/>
      <c r="I75" s="495"/>
      <c r="J75" s="1136"/>
      <c r="K75" s="402" t="s">
        <v>634</v>
      </c>
      <c r="X75" s="871">
        <v>0</v>
      </c>
    </row>
    <row s="5381" customFormat="1" customHeight="1" ht="11.549999999999999">
      <c r="A76" s="1146"/>
      <c r="B76" s="631"/>
      <c r="D76" s="1147"/>
      <c r="E76" s="1148"/>
      <c r="X76" s="622">
        <v>11</v>
      </c>
    </row>
    <row s="5381" customFormat="1" customHeight="1" ht="11.25" hidden="1">
      <c r="A77" s="2505" t="s">
        <v>909</v>
      </c>
      <c r="B77" s="624"/>
      <c r="D77" s="778">
        <v>1</v>
      </c>
      <c r="E77" s="779" t="s">
        <v>910</v>
      </c>
      <c r="F77" s="834" t="s">
        <v>812</v>
      </c>
      <c r="G77" s="837"/>
      <c r="H77" s="1136"/>
      <c r="I77" s="837"/>
      <c r="J77" s="1136"/>
      <c r="K77" s="402" t="s">
        <v>911</v>
      </c>
      <c r="X77" s="871">
        <v>0</v>
      </c>
    </row>
    <row s="5381" customFormat="1" customHeight="1" ht="11.25" hidden="1">
      <c r="A78" s="2505"/>
      <c r="B78" s="624"/>
      <c r="D78" s="778" t="s">
        <v>102</v>
      </c>
      <c r="E78" s="779" t="s">
        <v>912</v>
      </c>
      <c r="F78" s="834" t="s">
        <v>812</v>
      </c>
      <c r="G78" s="837"/>
      <c r="H78" s="1136"/>
      <c r="I78" s="837"/>
      <c r="J78" s="1136"/>
      <c r="K78" s="402" t="s">
        <v>913</v>
      </c>
      <c r="X78" s="871">
        <v>0</v>
      </c>
    </row>
    <row s="5381" customFormat="1" customHeight="1" ht="22.5" hidden="1">
      <c r="A79" s="2505"/>
      <c r="B79" s="624"/>
      <c r="D79" s="778" t="s">
        <v>89</v>
      </c>
      <c r="E79" s="835" t="s">
        <v>914</v>
      </c>
      <c r="F79" s="773" t="s">
        <v>861</v>
      </c>
      <c r="G79" s="837"/>
      <c r="H79" s="1136"/>
      <c r="I79" s="837"/>
      <c r="J79" s="1136"/>
      <c r="K79" s="402" t="s">
        <v>915</v>
      </c>
      <c r="X79" s="871">
        <v>0</v>
      </c>
    </row>
    <row s="5381" customFormat="1" customHeight="1" ht="11.25" hidden="1">
      <c r="A80" s="2505"/>
      <c r="B80" s="624"/>
      <c r="D80" s="778" t="s">
        <v>327</v>
      </c>
      <c r="E80" s="836" t="s">
        <v>916</v>
      </c>
      <c r="F80" s="773" t="s">
        <v>861</v>
      </c>
      <c r="G80" s="837"/>
      <c r="H80" s="1136"/>
      <c r="I80" s="837"/>
      <c r="J80" s="1136"/>
      <c r="K80" s="402"/>
      <c r="X80" s="871">
        <v>0</v>
      </c>
    </row>
    <row s="5381" customFormat="1" customHeight="1" ht="11.25" hidden="1">
      <c r="A81" s="2505"/>
      <c r="B81" s="624"/>
      <c r="D81" s="778" t="s">
        <v>335</v>
      </c>
      <c r="E81" s="836" t="s">
        <v>917</v>
      </c>
      <c r="F81" s="773" t="s">
        <v>861</v>
      </c>
      <c r="G81" s="837"/>
      <c r="H81" s="1136"/>
      <c r="I81" s="837"/>
      <c r="J81" s="1136"/>
      <c r="K81" s="402"/>
      <c r="X81" s="871">
        <v>0</v>
      </c>
    </row>
    <row s="5381" customFormat="1" customHeight="1" ht="11.25" hidden="1">
      <c r="A82" s="2505"/>
      <c r="B82" s="624"/>
      <c r="D82" s="778" t="s">
        <v>337</v>
      </c>
      <c r="E82" s="836" t="s">
        <v>918</v>
      </c>
      <c r="F82" s="773" t="s">
        <v>861</v>
      </c>
      <c r="G82" s="837"/>
      <c r="H82" s="1136"/>
      <c r="I82" s="837"/>
      <c r="J82" s="1136"/>
      <c r="K82" s="402"/>
      <c r="X82" s="871">
        <v>0</v>
      </c>
    </row>
    <row s="5381" customFormat="1" customHeight="1" ht="11.25" hidden="1">
      <c r="A83" s="2505"/>
      <c r="B83" s="624"/>
      <c r="D83" s="778" t="s">
        <v>339</v>
      </c>
      <c r="E83" s="836" t="s">
        <v>919</v>
      </c>
      <c r="F83" s="773" t="s">
        <v>861</v>
      </c>
      <c r="G83" s="837"/>
      <c r="H83" s="1136"/>
      <c r="I83" s="837"/>
      <c r="J83" s="1136"/>
      <c r="K83" s="402"/>
      <c r="X83" s="871">
        <v>0</v>
      </c>
    </row>
    <row s="5381" customFormat="1" customHeight="1" ht="11.25" hidden="1">
      <c r="A84" s="2505"/>
      <c r="B84" s="624"/>
      <c r="D84" s="778" t="s">
        <v>920</v>
      </c>
      <c r="E84" s="836" t="s">
        <v>921</v>
      </c>
      <c r="F84" s="773" t="s">
        <v>861</v>
      </c>
      <c r="G84" s="837"/>
      <c r="H84" s="1136"/>
      <c r="I84" s="837"/>
      <c r="J84" s="1136"/>
      <c r="K84" s="402"/>
      <c r="X84" s="871">
        <v>0</v>
      </c>
    </row>
    <row s="5381" customFormat="1" customHeight="1" ht="11.25" hidden="1">
      <c r="A85" s="2505"/>
      <c r="B85" s="624"/>
      <c r="D85" s="778" t="s">
        <v>922</v>
      </c>
      <c r="E85" s="836" t="s">
        <v>923</v>
      </c>
      <c r="F85" s="773" t="s">
        <v>861</v>
      </c>
      <c r="G85" s="837"/>
      <c r="H85" s="1136"/>
      <c r="I85" s="837"/>
      <c r="J85" s="1136"/>
      <c r="K85" s="402"/>
      <c r="X85" s="871">
        <v>0</v>
      </c>
    </row>
    <row s="5381" customFormat="1" customHeight="1" ht="11.25" hidden="1">
      <c r="A86" s="2505"/>
      <c r="B86" s="624"/>
      <c r="D86" s="778" t="s">
        <v>924</v>
      </c>
      <c r="E86" s="836" t="s">
        <v>925</v>
      </c>
      <c r="F86" s="773" t="s">
        <v>861</v>
      </c>
      <c r="G86" s="837"/>
      <c r="H86" s="1136"/>
      <c r="I86" s="837"/>
      <c r="J86" s="1136"/>
      <c r="K86" s="402"/>
      <c r="X86" s="871">
        <v>0</v>
      </c>
    </row>
    <row s="5381" customFormat="1" customHeight="1" ht="45" hidden="1">
      <c r="A87" s="2505"/>
      <c r="B87" s="624"/>
      <c r="D87" s="778" t="s">
        <v>90</v>
      </c>
      <c r="E87" s="779" t="s">
        <v>926</v>
      </c>
      <c r="F87" s="773" t="s">
        <v>861</v>
      </c>
      <c r="G87" s="837"/>
      <c r="H87" s="1136"/>
      <c r="I87" s="837"/>
      <c r="J87" s="1136"/>
      <c r="K87" s="402" t="s">
        <v>927</v>
      </c>
      <c r="X87" s="871">
        <v>0</v>
      </c>
    </row>
    <row s="5381" customFormat="1" customHeight="1" ht="11.25" hidden="1">
      <c r="A88" s="2505"/>
      <c r="B88" s="624"/>
      <c r="D88" s="778" t="s">
        <v>756</v>
      </c>
      <c r="E88" s="836" t="s">
        <v>916</v>
      </c>
      <c r="F88" s="773" t="s">
        <v>861</v>
      </c>
      <c r="G88" s="837"/>
      <c r="H88" s="1136"/>
      <c r="I88" s="837"/>
      <c r="J88" s="1136"/>
      <c r="K88" s="402"/>
      <c r="X88" s="871">
        <v>0</v>
      </c>
    </row>
    <row s="5381" customFormat="1" customHeight="1" ht="11.25" hidden="1">
      <c r="A89" s="2505"/>
      <c r="B89" s="624"/>
      <c r="D89" s="778" t="s">
        <v>798</v>
      </c>
      <c r="E89" s="836" t="s">
        <v>917</v>
      </c>
      <c r="F89" s="773" t="s">
        <v>861</v>
      </c>
      <c r="G89" s="837"/>
      <c r="H89" s="1136"/>
      <c r="I89" s="837"/>
      <c r="J89" s="1136"/>
      <c r="K89" s="402"/>
      <c r="X89" s="871">
        <v>0</v>
      </c>
    </row>
    <row s="5381" customFormat="1" customHeight="1" ht="11.25" hidden="1">
      <c r="A90" s="2505"/>
      <c r="B90" s="624"/>
      <c r="D90" s="778" t="s">
        <v>801</v>
      </c>
      <c r="E90" s="836" t="s">
        <v>918</v>
      </c>
      <c r="F90" s="773" t="s">
        <v>861</v>
      </c>
      <c r="G90" s="837"/>
      <c r="H90" s="1136"/>
      <c r="I90" s="837"/>
      <c r="J90" s="1136"/>
      <c r="K90" s="402"/>
      <c r="X90" s="871">
        <v>0</v>
      </c>
    </row>
    <row s="5381" customFormat="1" customHeight="1" ht="11.25" hidden="1">
      <c r="A91" s="2505"/>
      <c r="B91" s="624"/>
      <c r="D91" s="778" t="s">
        <v>879</v>
      </c>
      <c r="E91" s="836" t="s">
        <v>919</v>
      </c>
      <c r="F91" s="773" t="s">
        <v>861</v>
      </c>
      <c r="G91" s="837"/>
      <c r="H91" s="1136"/>
      <c r="I91" s="837"/>
      <c r="J91" s="1136"/>
      <c r="K91" s="402"/>
      <c r="X91" s="871">
        <v>0</v>
      </c>
    </row>
    <row s="5381" customFormat="1" customHeight="1" ht="11.25" hidden="1">
      <c r="A92" s="2505"/>
      <c r="B92" s="624"/>
      <c r="D92" s="778" t="s">
        <v>881</v>
      </c>
      <c r="E92" s="836" t="s">
        <v>921</v>
      </c>
      <c r="F92" s="773" t="s">
        <v>861</v>
      </c>
      <c r="G92" s="837"/>
      <c r="H92" s="1136"/>
      <c r="I92" s="837"/>
      <c r="J92" s="1136"/>
      <c r="K92" s="402"/>
      <c r="X92" s="871">
        <v>0</v>
      </c>
    </row>
    <row s="5381" customFormat="1" customHeight="1" ht="11.25" hidden="1">
      <c r="A93" s="2505"/>
      <c r="B93" s="624"/>
      <c r="D93" s="778" t="s">
        <v>928</v>
      </c>
      <c r="E93" s="836" t="s">
        <v>923</v>
      </c>
      <c r="F93" s="773" t="s">
        <v>861</v>
      </c>
      <c r="G93" s="837"/>
      <c r="H93" s="1136"/>
      <c r="I93" s="837"/>
      <c r="J93" s="1136"/>
      <c r="K93" s="402"/>
      <c r="X93" s="871">
        <v>0</v>
      </c>
    </row>
    <row s="5381" customFormat="1" customHeight="1" ht="11.25" hidden="1">
      <c r="A94" s="2505"/>
      <c r="B94" s="624"/>
      <c r="D94" s="778" t="s">
        <v>929</v>
      </c>
      <c r="E94" s="836" t="s">
        <v>925</v>
      </c>
      <c r="F94" s="773" t="s">
        <v>861</v>
      </c>
      <c r="G94" s="837"/>
      <c r="H94" s="1136"/>
      <c r="I94" s="837"/>
      <c r="J94" s="1136"/>
      <c r="K94" s="402"/>
      <c r="X94" s="871">
        <v>0</v>
      </c>
    </row>
    <row s="5381" customFormat="1" customHeight="1" ht="24.75" hidden="1">
      <c r="A95" s="2505"/>
      <c r="B95" s="624"/>
      <c r="D95" s="778" t="s">
        <v>115</v>
      </c>
      <c r="E95" s="779" t="s">
        <v>930</v>
      </c>
      <c r="F95" s="838" t="s">
        <v>561</v>
      </c>
      <c r="G95" s="840"/>
      <c r="H95" s="1136"/>
      <c r="I95" s="840"/>
      <c r="J95" s="1136"/>
      <c r="K95" s="402" t="s">
        <v>931</v>
      </c>
      <c r="X95" s="871">
        <v>0</v>
      </c>
    </row>
    <row s="5381" customFormat="1" customHeight="1" ht="33.75" hidden="1">
      <c r="A96" s="2505"/>
      <c r="B96" s="624"/>
      <c r="D96" s="778" t="s">
        <v>91</v>
      </c>
      <c r="E96" s="779" t="s">
        <v>932</v>
      </c>
      <c r="F96" s="839" t="s">
        <v>822</v>
      </c>
      <c r="G96" s="841"/>
      <c r="H96" s="1136"/>
      <c r="I96" s="841"/>
      <c r="J96" s="1136"/>
      <c r="K96" s="402"/>
      <c r="X96" s="871">
        <v>0</v>
      </c>
    </row>
    <row s="5381" customFormat="1" customHeight="1" ht="22.5" hidden="1">
      <c r="A97" s="2505"/>
      <c r="B97" s="624" t="s">
        <v>591</v>
      </c>
      <c r="D97" s="778" t="s">
        <v>92</v>
      </c>
      <c r="E97" s="779" t="s">
        <v>933</v>
      </c>
      <c r="F97" s="839" t="s">
        <v>309</v>
      </c>
      <c r="G97" s="498"/>
      <c r="H97" s="1136"/>
      <c r="I97" s="498"/>
      <c r="J97" s="1136"/>
      <c r="K97" s="402" t="s">
        <v>634</v>
      </c>
      <c r="X97" s="871">
        <v>0</v>
      </c>
    </row>
    <row s="5381" customFormat="1" customHeight="1" ht="45" hidden="1">
      <c r="A98" s="2505"/>
      <c r="B98" s="624" t="s">
        <v>591</v>
      </c>
      <c r="D98" s="778" t="s">
        <v>934</v>
      </c>
      <c r="E98" s="780" t="s">
        <v>935</v>
      </c>
      <c r="F98" s="834" t="s">
        <v>309</v>
      </c>
      <c r="G98" s="498"/>
      <c r="H98" s="1136"/>
      <c r="I98" s="498"/>
      <c r="J98" s="1136"/>
      <c r="K98" s="402" t="s">
        <v>634</v>
      </c>
      <c r="X98" s="871">
        <v>0</v>
      </c>
    </row>
    <row s="5381" customFormat="1" customHeight="1" ht="95.25" hidden="1">
      <c r="A99" s="2505"/>
      <c r="B99" s="624" t="s">
        <v>591</v>
      </c>
      <c r="D99" s="778" t="s">
        <v>116</v>
      </c>
      <c r="E99" s="779" t="s">
        <v>936</v>
      </c>
      <c r="F99" s="834" t="s">
        <v>309</v>
      </c>
      <c r="G99" s="498"/>
      <c r="H99" s="1136"/>
      <c r="I99" s="498"/>
      <c r="J99" s="1136"/>
      <c r="K99" s="402" t="s">
        <v>634</v>
      </c>
      <c r="X99" s="871">
        <v>0</v>
      </c>
    </row>
    <row s="5381" customFormat="1" customHeight="1" ht="22.5" hidden="1">
      <c r="A100" s="2505"/>
      <c r="B100" s="624" t="s">
        <v>591</v>
      </c>
      <c r="D100" s="778" t="s">
        <v>153</v>
      </c>
      <c r="E100" s="779" t="s">
        <v>937</v>
      </c>
      <c r="F100" s="834" t="s">
        <v>309</v>
      </c>
      <c r="G100" s="498"/>
      <c r="H100" s="1136"/>
      <c r="I100" s="498"/>
      <c r="J100" s="1136"/>
      <c r="K100" s="402" t="s">
        <v>634</v>
      </c>
      <c r="X100" s="871">
        <v>0</v>
      </c>
    </row>
    <row s="5381"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4FF5D-F4B3-3B9A-918A-DBA0FBDC653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7" width="93.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103</v>
      </c>
      <c r="D3" s="802" t="str">
        <f>B3&amp;".1"</f>
        <v>.1</v>
      </c>
      <c r="E3" s="803" t="s">
        <v>938</v>
      </c>
      <c r="F3" s="804" t="s">
        <v>309</v>
      </c>
      <c r="G3" s="799"/>
      <c r="H3" s="514"/>
      <c r="I3" s="799"/>
      <c r="J3" s="514"/>
      <c r="K3" s="402" t="s">
        <v>939</v>
      </c>
      <c r="V3" s="618">
        <v>0</v>
      </c>
    </row>
    <row customHeight="1" ht="15" hidden="1">
      <c r="A4" s="618"/>
      <c r="B4" s="2510"/>
      <c r="C4" s="2511"/>
      <c r="D4" s="802" t="str">
        <f>B3&amp;".2"</f>
        <v>.2</v>
      </c>
      <c r="E4" s="803" t="s">
        <v>940</v>
      </c>
      <c r="F4" s="804" t="s">
        <v>309</v>
      </c>
      <c r="G4" s="1851" t="s">
        <v>22</v>
      </c>
      <c r="H4" s="514"/>
      <c r="I4" s="1851" t="s">
        <v>22</v>
      </c>
      <c r="J4" s="514"/>
      <c r="K4" s="402" t="s">
        <v>941</v>
      </c>
      <c r="V4" s="618">
        <v>0</v>
      </c>
    </row>
    <row s="5457" customFormat="1" customHeight="1" ht="15" hidden="1">
      <c r="C5" s="785"/>
      <c r="U5" s="533"/>
      <c r="V5" s="530">
        <v>0</v>
      </c>
    </row>
    <row customHeight="1" ht="22.5" hidden="1">
      <c r="A6" s="618"/>
      <c r="B6" s="2510"/>
      <c r="C6" s="2511" t="s">
        <v>103</v>
      </c>
      <c r="D6" s="802" t="str">
        <f>B6&amp;".1"</f>
        <v>.1</v>
      </c>
      <c r="E6" s="803" t="s">
        <v>942</v>
      </c>
      <c r="F6" s="804" t="s">
        <v>309</v>
      </c>
      <c r="G6" s="799"/>
      <c r="H6" s="514"/>
      <c r="I6" s="799"/>
      <c r="J6" s="514"/>
      <c r="K6" s="402" t="s">
        <v>943</v>
      </c>
      <c r="V6" s="618">
        <v>0</v>
      </c>
    </row>
    <row customHeight="1" ht="15" hidden="1">
      <c r="A7" s="618"/>
      <c r="B7" s="2510"/>
      <c r="C7" s="2511"/>
      <c r="D7" s="802" t="str">
        <f>B6&amp;".2"</f>
        <v>.2</v>
      </c>
      <c r="E7" s="803" t="s">
        <v>940</v>
      </c>
      <c r="F7" s="804" t="s">
        <v>309</v>
      </c>
      <c r="G7" s="1851" t="s">
        <v>22</v>
      </c>
      <c r="H7" s="514"/>
      <c r="I7" s="1851" t="s">
        <v>22</v>
      </c>
      <c r="J7" s="514"/>
      <c r="K7" s="402" t="s">
        <v>941</v>
      </c>
      <c r="V7" s="618">
        <v>0</v>
      </c>
    </row>
    <row s="5457" customFormat="1" customHeight="1" ht="15" hidden="1">
      <c r="C8" s="785"/>
      <c r="U8" s="533"/>
      <c r="V8" s="530">
        <v>0</v>
      </c>
    </row>
    <row customHeight="1" ht="22.5" hidden="1">
      <c r="A9" s="618"/>
      <c r="B9" s="2510"/>
      <c r="C9" s="2511" t="s">
        <v>103</v>
      </c>
      <c r="D9" s="802" t="str">
        <f>B9&amp;".1"</f>
        <v>.1</v>
      </c>
      <c r="E9" s="803" t="s">
        <v>944</v>
      </c>
      <c r="F9" s="804" t="s">
        <v>309</v>
      </c>
      <c r="G9" s="810" t="s">
        <v>22</v>
      </c>
      <c r="H9" s="514" t="s">
        <v>22</v>
      </c>
      <c r="I9" s="810" t="s">
        <v>22</v>
      </c>
      <c r="J9" s="514" t="s">
        <v>22</v>
      </c>
      <c r="K9" s="402"/>
      <c r="V9" s="618">
        <v>0</v>
      </c>
    </row>
    <row customHeight="1" ht="15" hidden="1">
      <c r="A10" s="618"/>
      <c r="B10" s="2510"/>
      <c r="C10" s="2511"/>
      <c r="D10" s="802" t="str">
        <f>B9&amp;".2"</f>
        <v>.2</v>
      </c>
      <c r="E10" s="803" t="s">
        <v>945</v>
      </c>
      <c r="F10" s="804" t="s">
        <v>309</v>
      </c>
      <c r="G10" s="1845" t="s">
        <v>22</v>
      </c>
      <c r="H10" s="514" t="s">
        <v>22</v>
      </c>
      <c r="I10" s="1845" t="s">
        <v>22</v>
      </c>
      <c r="J10" s="514" t="s">
        <v>22</v>
      </c>
      <c r="K10" s="402" t="s">
        <v>946</v>
      </c>
      <c r="V10" s="618">
        <v>0</v>
      </c>
    </row>
    <row customHeight="1" ht="15" hidden="1">
      <c r="A11" s="618"/>
      <c r="B11" s="2510"/>
      <c r="C11" s="2511"/>
      <c r="D11" s="802" t="str">
        <f>B9&amp;".3"</f>
        <v>.3</v>
      </c>
      <c r="E11" s="803" t="s">
        <v>947</v>
      </c>
      <c r="F11" s="804" t="s">
        <v>309</v>
      </c>
      <c r="G11" s="1845" t="s">
        <v>22</v>
      </c>
      <c r="H11" s="514" t="s">
        <v>22</v>
      </c>
      <c r="I11" s="1845" t="s">
        <v>22</v>
      </c>
      <c r="J11" s="514" t="s">
        <v>22</v>
      </c>
      <c r="K11" s="402" t="s">
        <v>948</v>
      </c>
      <c r="V11" s="618">
        <v>0</v>
      </c>
    </row>
    <row s="5457" customFormat="1" customHeight="1" ht="15" hidden="1">
      <c r="C12" s="785"/>
      <c r="U12" s="533"/>
      <c r="V12" s="530">
        <v>0</v>
      </c>
    </row>
    <row customHeight="1" ht="33.75" hidden="1">
      <c r="A13" s="618"/>
      <c r="B13" s="2510"/>
      <c r="C13" s="2511" t="s">
        <v>103</v>
      </c>
      <c r="D13" s="802" t="str">
        <f>B13&amp;".1"</f>
        <v>.1</v>
      </c>
      <c r="E13" s="803" t="s">
        <v>949</v>
      </c>
      <c r="F13" s="804" t="s">
        <v>309</v>
      </c>
      <c r="G13" s="810" t="s">
        <v>22</v>
      </c>
      <c r="H13" s="514" t="s">
        <v>22</v>
      </c>
      <c r="I13" s="810" t="s">
        <v>22</v>
      </c>
      <c r="J13" s="514" t="s">
        <v>22</v>
      </c>
      <c r="K13" s="402" t="s">
        <v>950</v>
      </c>
      <c r="V13" s="618">
        <v>0</v>
      </c>
    </row>
    <row customHeight="1" ht="15" hidden="1">
      <c r="B14" s="2510"/>
      <c r="C14" s="2511"/>
      <c r="D14" s="802" t="str">
        <f>B13&amp;".2"</f>
        <v>.2</v>
      </c>
      <c r="E14" s="803" t="s">
        <v>951</v>
      </c>
      <c r="F14" s="804" t="s">
        <v>309</v>
      </c>
      <c r="G14" s="1845" t="s">
        <v>22</v>
      </c>
      <c r="H14" s="514" t="s">
        <v>22</v>
      </c>
      <c r="I14" s="1845" t="s">
        <v>22</v>
      </c>
      <c r="J14" s="514" t="s">
        <v>22</v>
      </c>
      <c r="K14" s="402" t="s">
        <v>952</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121</v>
      </c>
      <c r="J25" s="865"/>
      <c r="K25" s="530"/>
      <c r="U25" s="788"/>
      <c r="V25" s="871">
        <v>1</v>
      </c>
    </row>
    <row customHeight="1" ht="15.75">
      <c r="C26" s="289"/>
      <c r="D26" s="824"/>
      <c r="E26" s="2480" t="s">
        <v>110</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304</v>
      </c>
      <c r="V26" s="618">
        <v>15</v>
      </c>
    </row>
    <row s="5381"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303</v>
      </c>
      <c r="E29" s="2483"/>
      <c r="F29" s="2483"/>
      <c r="G29" s="1000"/>
      <c r="H29" s="1000"/>
      <c r="I29" s="1000"/>
      <c r="J29" s="1001"/>
      <c r="K29" s="2308"/>
      <c r="U29" s="788"/>
      <c r="V29" s="871">
        <v>15</v>
      </c>
    </row>
    <row customHeight="1" ht="35.699999999999996">
      <c r="C30" s="289"/>
      <c r="D30" s="874" t="s">
        <v>87</v>
      </c>
      <c r="E30" s="873" t="s">
        <v>305</v>
      </c>
      <c r="F30" s="873" t="s">
        <v>569</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953</v>
      </c>
      <c r="C32" s="639"/>
      <c r="D32" s="805">
        <v>1</v>
      </c>
      <c r="E32" s="806" t="s">
        <v>954</v>
      </c>
      <c r="F32" s="804" t="s">
        <v>309</v>
      </c>
      <c r="G32" s="926" t="s">
        <v>309</v>
      </c>
      <c r="H32" s="926" t="s">
        <v>309</v>
      </c>
      <c r="I32" s="804" t="s">
        <v>309</v>
      </c>
      <c r="J32" s="804" t="s">
        <v>309</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955</v>
      </c>
      <c r="F34" s="933" t="s">
        <v>309</v>
      </c>
      <c r="G34" s="933" t="s">
        <v>309</v>
      </c>
      <c r="H34" s="933" t="s">
        <v>309</v>
      </c>
      <c r="I34" s="804"/>
      <c r="J34" s="804"/>
      <c r="K34" s="402"/>
      <c r="V34" s="618">
        <v>23</v>
      </c>
    </row>
    <row customHeight="1" ht="11.549999999999999">
      <c r="A35" s="618"/>
      <c r="C35" s="618"/>
      <c r="D35" s="460"/>
      <c r="E35" s="693" t="s">
        <v>956</v>
      </c>
      <c r="F35" s="685"/>
      <c r="G35" s="807"/>
      <c r="H35" s="685"/>
      <c r="I35" s="807"/>
      <c r="J35" s="685"/>
      <c r="K35" s="686"/>
      <c r="U35" s="618"/>
      <c r="V35" s="618">
        <v>11</v>
      </c>
    </row>
    <row customHeight="1" ht="71.25">
      <c r="A36" s="618"/>
      <c r="B36" s="618" t="s">
        <v>957</v>
      </c>
      <c r="C36" s="639"/>
      <c r="D36" s="805">
        <v>3</v>
      </c>
      <c r="E36" s="806" t="s">
        <v>958</v>
      </c>
      <c r="F36" s="808" t="s">
        <v>309</v>
      </c>
      <c r="G36" s="927" t="s">
        <v>959</v>
      </c>
      <c r="H36" s="926" t="s">
        <v>309</v>
      </c>
      <c r="I36" s="637" t="s">
        <v>959</v>
      </c>
      <c r="J36" s="804" t="s">
        <v>309</v>
      </c>
      <c r="K36" s="402" t="s">
        <v>960</v>
      </c>
      <c r="V36" s="618">
        <v>68</v>
      </c>
    </row>
    <row customHeight="1" ht="11.549999999999999">
      <c r="A37" s="618"/>
      <c r="C37" s="618"/>
      <c r="D37" s="460"/>
      <c r="E37" s="693" t="s">
        <v>961</v>
      </c>
      <c r="F37" s="685"/>
      <c r="G37" s="807"/>
      <c r="H37" s="807"/>
      <c r="I37" s="807"/>
      <c r="J37" s="807"/>
      <c r="K37" s="686"/>
      <c r="U37" s="618"/>
      <c r="V37" s="618">
        <v>11</v>
      </c>
    </row>
    <row customHeight="1" ht="71.25">
      <c r="A38" s="618"/>
      <c r="B38" s="618" t="s">
        <v>962</v>
      </c>
      <c r="C38" s="639"/>
      <c r="D38" s="805">
        <v>4</v>
      </c>
      <c r="E38" s="806" t="s">
        <v>963</v>
      </c>
      <c r="F38" s="808" t="s">
        <v>309</v>
      </c>
      <c r="G38" s="927" t="s">
        <v>959</v>
      </c>
      <c r="H38" s="928" t="s">
        <v>309</v>
      </c>
      <c r="I38" s="637" t="s">
        <v>959</v>
      </c>
      <c r="J38" s="634" t="s">
        <v>309</v>
      </c>
      <c r="K38" s="792" t="s">
        <v>964</v>
      </c>
      <c r="V38" s="618">
        <v>68</v>
      </c>
    </row>
    <row customHeight="1" ht="11.549999999999999">
      <c r="A39" s="618"/>
      <c r="C39" s="618"/>
      <c r="D39" s="460"/>
      <c r="E39" s="693" t="s">
        <v>965</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3BADE-CFB6-0E06-582C-04FB035FAEE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57"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7"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966</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966</v>
      </c>
      <c r="H9" s="2288" t="s">
        <v>967</v>
      </c>
      <c r="I9" s="2240" t="s">
        <v>968</v>
      </c>
      <c r="J9" s="2240" t="s">
        <v>969</v>
      </c>
      <c r="K9" s="2240" t="s">
        <v>970</v>
      </c>
      <c r="L9" s="2240" t="s">
        <v>971</v>
      </c>
      <c r="M9" s="2240" t="s">
        <v>972</v>
      </c>
      <c r="N9" s="2322" t="s">
        <v>973</v>
      </c>
      <c r="O9" s="2322"/>
      <c r="P9" s="2322"/>
      <c r="Q9" s="2512" t="s">
        <v>974</v>
      </c>
      <c r="R9" s="2513"/>
      <c r="S9" s="2513"/>
      <c r="T9" s="2514"/>
      <c r="U9" s="2512" t="s">
        <v>975</v>
      </c>
      <c r="V9" s="2513"/>
      <c r="W9" s="2513"/>
      <c r="X9" s="2514"/>
      <c r="Y9" s="2214" t="s">
        <v>976</v>
      </c>
      <c r="Z9" s="2215"/>
      <c r="AA9" s="2215"/>
      <c r="AB9" s="2216"/>
      <c r="AE9" s="871">
        <v>41</v>
      </c>
    </row>
    <row customHeight="1" ht="43.050000000000004">
      <c r="A10" s="1018"/>
      <c r="B10" s="1018"/>
      <c r="C10" s="1018"/>
      <c r="F10" s="2288"/>
      <c r="G10" s="2288"/>
      <c r="H10" s="2345"/>
      <c r="I10" s="2288"/>
      <c r="J10" s="2288"/>
      <c r="K10" s="2288"/>
      <c r="L10" s="2288"/>
      <c r="M10" s="2288"/>
      <c r="N10" s="1016" t="s">
        <v>977</v>
      </c>
      <c r="O10" s="1016" t="s">
        <v>978</v>
      </c>
      <c r="P10" s="1017" t="s">
        <v>979</v>
      </c>
      <c r="Q10" s="1028" t="s">
        <v>88</v>
      </c>
      <c r="R10" s="1028" t="s">
        <v>980</v>
      </c>
      <c r="S10" s="1028" t="s">
        <v>981</v>
      </c>
      <c r="T10" s="1029" t="s">
        <v>982</v>
      </c>
      <c r="U10" s="1028" t="s">
        <v>88</v>
      </c>
      <c r="V10" s="1028" t="s">
        <v>983</v>
      </c>
      <c r="W10" s="1028" t="s">
        <v>981</v>
      </c>
      <c r="X10" s="1029" t="s">
        <v>982</v>
      </c>
      <c r="Y10" s="414" t="s">
        <v>984</v>
      </c>
      <c r="Z10" s="2214" t="s">
        <v>87</v>
      </c>
      <c r="AA10" s="2216"/>
      <c r="AB10" s="1162" t="s">
        <v>985</v>
      </c>
      <c r="AE10" s="871">
        <v>41</v>
      </c>
    </row>
    <row s="5458"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986</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08FBB-018E-CAF5-DDF1-718BDEE2E24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988</v>
      </c>
      <c r="G9" s="2522" t="s">
        <v>989</v>
      </c>
      <c r="H9" s="2523"/>
      <c r="I9" s="2240" t="s">
        <v>990</v>
      </c>
      <c r="J9" s="2240"/>
      <c r="K9" s="2240" t="s">
        <v>991</v>
      </c>
      <c r="L9" s="2240"/>
      <c r="M9" s="2240"/>
      <c r="N9" s="2240"/>
      <c r="O9" s="2240"/>
      <c r="P9" s="2240"/>
      <c r="Q9" s="2240"/>
      <c r="R9" s="2240"/>
      <c r="S9" s="2240"/>
      <c r="T9" s="2240"/>
      <c r="U9" s="2240"/>
      <c r="V9" s="2240"/>
      <c r="W9" s="2240"/>
      <c r="X9" s="2240"/>
      <c r="Y9" s="2240"/>
      <c r="Z9" s="2305" t="s">
        <v>992</v>
      </c>
      <c r="AA9" s="2306"/>
      <c r="AB9" s="2240" t="s">
        <v>993</v>
      </c>
      <c r="AC9" s="2240"/>
      <c r="AD9" s="2240"/>
      <c r="AE9" s="2240"/>
      <c r="AF9" s="2288" t="s">
        <v>994</v>
      </c>
      <c r="AG9" s="2240" t="s">
        <v>995</v>
      </c>
      <c r="AH9" s="2240"/>
      <c r="AI9" s="2288" t="s">
        <v>996</v>
      </c>
      <c r="AJ9" s="2240" t="s">
        <v>997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998</v>
      </c>
      <c r="L10" s="2214" t="s">
        <v>999</v>
      </c>
      <c r="M10" s="2216"/>
      <c r="N10" s="2240" t="s">
        <v>1000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1001</v>
      </c>
      <c r="M11" s="2288" t="s">
        <v>1002</v>
      </c>
      <c r="N11" s="2240" t="s">
        <v>1003</v>
      </c>
      <c r="O11" s="2240"/>
      <c r="P11" s="2531" t="s">
        <v>984</v>
      </c>
      <c r="Q11" s="2531" t="s">
        <v>1004</v>
      </c>
      <c r="R11" s="2531" t="s">
        <v>1005</v>
      </c>
      <c r="S11" s="2531" t="s">
        <v>1006</v>
      </c>
      <c r="T11" s="2531"/>
      <c r="U11" s="2531"/>
      <c r="V11" s="2531"/>
      <c r="W11" s="2531"/>
      <c r="X11" s="2531"/>
      <c r="Y11" s="2531"/>
      <c r="Z11" s="2307"/>
      <c r="AA11" s="2308"/>
      <c r="AB11" s="2240" t="s">
        <v>1007</v>
      </c>
      <c r="AC11" s="2240"/>
      <c r="AD11" s="2214" t="s">
        <v>1008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1009</v>
      </c>
      <c r="K12" s="2240"/>
      <c r="L12" s="2345"/>
      <c r="M12" s="2345"/>
      <c r="N12" s="2240"/>
      <c r="O12" s="2240"/>
      <c r="P12" s="2531"/>
      <c r="Q12" s="2531"/>
      <c r="R12" s="2531"/>
      <c r="S12" s="1247" t="s">
        <v>85</v>
      </c>
      <c r="T12" s="1247" t="s">
        <v>86</v>
      </c>
      <c r="U12" s="1247" t="s">
        <v>84</v>
      </c>
      <c r="V12" s="1247" t="s">
        <v>1010</v>
      </c>
      <c r="W12" s="1247" t="s">
        <v>84</v>
      </c>
      <c r="X12" s="1247" t="s">
        <v>1011</v>
      </c>
      <c r="Y12" s="1247" t="s">
        <v>1012</v>
      </c>
      <c r="Z12" s="2313"/>
      <c r="AA12" s="2314"/>
      <c r="AB12" s="1254" t="s">
        <v>1013</v>
      </c>
      <c r="AC12" s="1254" t="s">
        <v>1014</v>
      </c>
      <c r="AD12" s="1254" t="s">
        <v>1013</v>
      </c>
      <c r="AE12" s="1254" t="s">
        <v>1014</v>
      </c>
      <c r="AF12" s="2345"/>
      <c r="AG12" s="1267" t="s">
        <v>1015</v>
      </c>
      <c r="AH12" s="1267" t="s">
        <v>1016</v>
      </c>
      <c r="AI12" s="2345"/>
      <c r="AJ12" s="1267" t="s">
        <v>1015</v>
      </c>
      <c r="AK12" s="1267" t="s">
        <v>1016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9093-0C3B-3929-0052-747EB10E78A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7"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1018</v>
      </c>
      <c r="H10" s="2539" t="s">
        <v>1019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1021</v>
      </c>
      <c r="G14" s="2534" t="s">
        <v>1022</v>
      </c>
      <c r="H14" s="2534"/>
      <c r="I14" s="2534"/>
      <c r="J14" s="2534"/>
      <c r="K14" s="1347"/>
      <c r="W14" s="1268">
        <v>11</v>
      </c>
    </row>
    <row customHeight="1" ht="11.549999999999999">
      <c r="F15" s="1343">
        <v>1</v>
      </c>
      <c r="G15" s="803" t="s">
        <v>1023</v>
      </c>
      <c r="H15" s="1349">
        <f>SUM(I15:J15)</f>
        <v>0</v>
      </c>
      <c r="I15" s="1349">
        <f>SUM(I16:I27)</f>
        <v>0</v>
      </c>
      <c r="J15" s="1338"/>
      <c r="K15" s="1347"/>
      <c r="W15" s="1268">
        <v>11</v>
      </c>
    </row>
    <row customHeight="1" ht="24">
      <c r="F16" s="1343" t="s">
        <v>1024</v>
      </c>
      <c r="G16" s="1350" t="s">
        <v>1025</v>
      </c>
      <c r="H16" s="1349">
        <f>SUM(I16:J16)</f>
        <v>0</v>
      </c>
      <c r="I16" s="1348"/>
      <c r="J16" s="1338"/>
      <c r="K16" s="1347"/>
      <c r="W16" s="1268">
        <v>23</v>
      </c>
    </row>
    <row customHeight="1" ht="24">
      <c r="F17" s="1343" t="s">
        <v>1026</v>
      </c>
      <c r="G17" s="1350" t="s">
        <v>1027</v>
      </c>
      <c r="H17" s="1349">
        <f>SUM(I17:J17)</f>
        <v>0</v>
      </c>
      <c r="I17" s="1348"/>
      <c r="J17" s="1338"/>
      <c r="K17" s="1347"/>
      <c r="W17" s="1268">
        <v>23</v>
      </c>
    </row>
    <row customHeight="1" ht="35.699999999999996">
      <c r="F18" s="1343" t="s">
        <v>1028</v>
      </c>
      <c r="G18" s="1350" t="s">
        <v>1029</v>
      </c>
      <c r="H18" s="1349">
        <f>SUM(I18:J18)</f>
        <v>0</v>
      </c>
      <c r="I18" s="1348"/>
      <c r="J18" s="1338"/>
      <c r="K18" s="1347"/>
      <c r="W18" s="1268">
        <v>34</v>
      </c>
    </row>
    <row customHeight="1" ht="35.699999999999996">
      <c r="F19" s="1343" t="s">
        <v>1030</v>
      </c>
      <c r="G19" s="1350" t="s">
        <v>1031</v>
      </c>
      <c r="H19" s="1349">
        <f>SUM(I19:J19)</f>
        <v>0</v>
      </c>
      <c r="I19" s="1348"/>
      <c r="J19" s="1338"/>
      <c r="K19" s="1347"/>
      <c r="W19" s="1268">
        <v>34</v>
      </c>
    </row>
    <row customHeight="1" ht="48.29999999999999">
      <c r="F20" s="1343" t="s">
        <v>1032</v>
      </c>
      <c r="G20" s="1350" t="s">
        <v>1033</v>
      </c>
      <c r="H20" s="1349">
        <f>SUM(I20:J20)</f>
        <v>0</v>
      </c>
      <c r="I20" s="1348"/>
      <c r="J20" s="1338"/>
      <c r="K20" s="1347"/>
      <c r="W20" s="1268">
        <v>46</v>
      </c>
    </row>
    <row customHeight="1" ht="35.699999999999996">
      <c r="F21" s="1343" t="s">
        <v>1034</v>
      </c>
      <c r="G21" s="1350" t="s">
        <v>1035</v>
      </c>
      <c r="H21" s="1349">
        <f>SUM(I21:J21)</f>
        <v>0</v>
      </c>
      <c r="I21" s="1348"/>
      <c r="J21" s="1338"/>
      <c r="K21" s="1347"/>
      <c r="W21" s="1268">
        <v>34</v>
      </c>
    </row>
    <row customHeight="1" ht="35.699999999999996">
      <c r="F22" s="1343" t="s">
        <v>1036</v>
      </c>
      <c r="G22" s="1350" t="s">
        <v>1037</v>
      </c>
      <c r="H22" s="1349">
        <f>SUM(I22:J22)</f>
        <v>0</v>
      </c>
      <c r="I22" s="1348"/>
      <c r="J22" s="1338"/>
      <c r="K22" s="1347"/>
      <c r="W22" s="1268">
        <v>34</v>
      </c>
    </row>
    <row customHeight="1" ht="24">
      <c r="F23" s="1343" t="s">
        <v>1038</v>
      </c>
      <c r="G23" s="1350" t="s">
        <v>1039</v>
      </c>
      <c r="H23" s="1349">
        <f>SUM(I23:J23)</f>
        <v>0</v>
      </c>
      <c r="I23" s="1348"/>
      <c r="J23" s="1338"/>
      <c r="K23" s="1347"/>
      <c r="W23" s="1268">
        <v>23</v>
      </c>
    </row>
    <row customHeight="1" ht="24">
      <c r="F24" s="1343" t="s">
        <v>1040</v>
      </c>
      <c r="G24" s="1350" t="s">
        <v>1041</v>
      </c>
      <c r="H24" s="1349">
        <f>SUM(I24:J24)</f>
        <v>0</v>
      </c>
      <c r="I24" s="1348"/>
      <c r="J24" s="1338"/>
      <c r="K24" s="1347"/>
      <c r="W24" s="1268">
        <v>23</v>
      </c>
    </row>
    <row customHeight="1" ht="35.699999999999996">
      <c r="F25" s="1343" t="s">
        <v>1042</v>
      </c>
      <c r="G25" s="1350" t="s">
        <v>1043</v>
      </c>
      <c r="H25" s="1349">
        <f>SUM(I25:J25)</f>
        <v>0</v>
      </c>
      <c r="I25" s="1348"/>
      <c r="J25" s="1338"/>
      <c r="K25" s="1347"/>
      <c r="W25" s="1268">
        <v>34</v>
      </c>
    </row>
    <row customHeight="1" ht="35.699999999999996">
      <c r="F26" s="1343" t="s">
        <v>1044</v>
      </c>
      <c r="G26" s="1350" t="s">
        <v>1045</v>
      </c>
      <c r="H26" s="1349">
        <f>SUM(I26:J26)</f>
        <v>0</v>
      </c>
      <c r="I26" s="1348"/>
      <c r="J26" s="1338"/>
      <c r="K26" s="1347"/>
      <c r="W26" s="1268">
        <v>34</v>
      </c>
    </row>
    <row customHeight="1" ht="11.549999999999999">
      <c r="F27" s="1343" t="s">
        <v>1046</v>
      </c>
      <c r="G27" s="1350" t="s">
        <v>1047</v>
      </c>
      <c r="H27" s="1349">
        <f>SUM(I27:J27)</f>
        <v>0</v>
      </c>
      <c r="I27" s="1348"/>
      <c r="J27" s="1338"/>
      <c r="K27" s="1347"/>
      <c r="W27" s="1268">
        <v>11</v>
      </c>
    </row>
    <row customHeight="1" ht="11.549999999999999">
      <c r="F28" s="1343">
        <v>2</v>
      </c>
      <c r="G28" s="803" t="s">
        <v>1048</v>
      </c>
      <c r="H28" s="1349">
        <f>SUM(I28:J28)</f>
        <v>0</v>
      </c>
      <c r="I28" s="1349">
        <f>SUM(I29:I31)</f>
        <v>0</v>
      </c>
      <c r="J28" s="1338"/>
      <c r="K28" s="1347"/>
      <c r="W28" s="1268">
        <v>11</v>
      </c>
    </row>
    <row customHeight="1" ht="11.549999999999999">
      <c r="F29" s="1343" t="s">
        <v>711</v>
      </c>
      <c r="G29" s="1350" t="s">
        <v>1049</v>
      </c>
      <c r="H29" s="1349">
        <f>SUM(I29:J29)</f>
        <v>0</v>
      </c>
      <c r="I29" s="1348"/>
      <c r="J29" s="1338"/>
      <c r="K29" s="1347"/>
      <c r="W29" s="1268">
        <v>11</v>
      </c>
    </row>
    <row customHeight="1" ht="11.549999999999999">
      <c r="F30" s="1343" t="s">
        <v>310</v>
      </c>
      <c r="G30" s="1350" t="s">
        <v>1050</v>
      </c>
      <c r="H30" s="1349">
        <f>SUM(I30:J30)</f>
        <v>0</v>
      </c>
      <c r="I30" s="1348"/>
      <c r="J30" s="1338"/>
      <c r="K30" s="1347"/>
      <c r="W30" s="1268">
        <v>11</v>
      </c>
    </row>
    <row customHeight="1" ht="11.549999999999999">
      <c r="F31" s="1343" t="s">
        <v>313</v>
      </c>
      <c r="G31" s="1350" t="s">
        <v>1051</v>
      </c>
      <c r="H31" s="1349">
        <f>SUM(I31:J31)</f>
        <v>0</v>
      </c>
      <c r="I31" s="1348"/>
      <c r="J31" s="1338"/>
      <c r="K31" s="1347"/>
      <c r="W31" s="1268">
        <v>11</v>
      </c>
    </row>
    <row customHeight="1" ht="11.549999999999999">
      <c r="F32" s="1343">
        <v>3</v>
      </c>
      <c r="G32" s="803" t="s">
        <v>1052</v>
      </c>
      <c r="H32" s="1349">
        <f>SUM(I32:J32)</f>
        <v>0</v>
      </c>
      <c r="I32" s="1349">
        <f>SUM(I33:I34)</f>
        <v>0</v>
      </c>
      <c r="J32" s="1338"/>
      <c r="K32" s="1347"/>
      <c r="W32" s="1268">
        <v>11</v>
      </c>
    </row>
    <row customHeight="1" ht="48.29999999999999">
      <c r="F33" s="1343" t="s">
        <v>327</v>
      </c>
      <c r="G33" s="1350" t="s">
        <v>1053</v>
      </c>
      <c r="H33" s="1349">
        <f>SUM(I33:J33)</f>
        <v>0</v>
      </c>
      <c r="I33" s="1348"/>
      <c r="J33" s="1338"/>
      <c r="K33" s="1347"/>
      <c r="W33" s="1268">
        <v>46</v>
      </c>
    </row>
    <row customHeight="1" ht="11.549999999999999">
      <c r="F34" s="1343" t="s">
        <v>335</v>
      </c>
      <c r="G34" s="1350" t="s">
        <v>1054</v>
      </c>
      <c r="H34" s="1349">
        <f>SUM(I34:J34)</f>
        <v>0</v>
      </c>
      <c r="I34" s="1348"/>
      <c r="J34" s="1338"/>
      <c r="K34" s="1347"/>
      <c r="W34" s="1268">
        <v>11</v>
      </c>
    </row>
    <row customHeight="1" ht="11.549999999999999">
      <c r="F35" s="1343">
        <v>4</v>
      </c>
      <c r="G35" s="803" t="s">
        <v>1055</v>
      </c>
      <c r="H35" s="1349">
        <f>SUM(I35:J35)</f>
        <v>0</v>
      </c>
      <c r="I35" s="1348"/>
      <c r="J35" s="1338"/>
      <c r="K35" s="1347"/>
      <c r="W35" s="1268">
        <v>11</v>
      </c>
    </row>
    <row customHeight="1" ht="11.549999999999999">
      <c r="F36" s="1343"/>
      <c r="G36" s="806" t="s">
        <v>1056</v>
      </c>
      <c r="H36" s="1349">
        <f>SUM(I36:J36)</f>
        <v>0</v>
      </c>
      <c r="I36" s="1349">
        <f>SUM(I15,I28,I32,I35)</f>
        <v>0</v>
      </c>
      <c r="J36" s="1338"/>
      <c r="K36" s="1347"/>
      <c r="W36" s="1268">
        <v>11</v>
      </c>
    </row>
    <row customHeight="1" ht="29.25">
      <c r="F37" s="1344" t="s">
        <v>1057</v>
      </c>
      <c r="G37" s="2535" t="s">
        <v>1058</v>
      </c>
      <c r="H37" s="2535"/>
      <c r="I37" s="2535"/>
      <c r="J37" s="2535"/>
      <c r="K37" s="1347"/>
      <c r="W37" s="1268">
        <v>28</v>
      </c>
    </row>
    <row customHeight="1" ht="24">
      <c r="F38" s="1343" t="s">
        <v>114</v>
      </c>
      <c r="G38" s="803" t="s">
        <v>1059</v>
      </c>
      <c r="H38" s="1349">
        <f>SUM(I38:J38)</f>
        <v>0</v>
      </c>
      <c r="I38" s="1349">
        <f>SUM(I39,I44,I47)</f>
        <v>0</v>
      </c>
      <c r="J38" s="1338"/>
      <c r="K38" s="1347"/>
      <c r="W38" s="1268">
        <v>23</v>
      </c>
    </row>
    <row customHeight="1" ht="11.549999999999999">
      <c r="F39" s="1343" t="s">
        <v>1024</v>
      </c>
      <c r="G39" s="1350" t="s">
        <v>1023</v>
      </c>
      <c r="H39" s="1349">
        <f>SUM(I39:J39)</f>
        <v>0</v>
      </c>
      <c r="I39" s="1349">
        <f>SUM(I40:I43)</f>
        <v>0</v>
      </c>
      <c r="J39" s="1338"/>
      <c r="K39" s="1347"/>
      <c r="W39" s="1268">
        <v>11</v>
      </c>
    </row>
    <row customHeight="1" ht="24">
      <c r="F40" s="1343" t="s">
        <v>1060</v>
      </c>
      <c r="G40" s="1351" t="s">
        <v>1061</v>
      </c>
      <c r="H40" s="1349">
        <f>SUM(I40:J40)</f>
        <v>0</v>
      </c>
      <c r="I40" s="1348"/>
      <c r="J40" s="1338"/>
      <c r="K40" s="1347"/>
      <c r="W40" s="1268">
        <v>23</v>
      </c>
    </row>
    <row customHeight="1" ht="11.549999999999999">
      <c r="F41" s="1343" t="s">
        <v>1062</v>
      </c>
      <c r="G41" s="1351" t="s">
        <v>1063</v>
      </c>
      <c r="H41" s="1349">
        <f>SUM(I41:J41)</f>
        <v>0</v>
      </c>
      <c r="I41" s="1348"/>
      <c r="J41" s="1338"/>
      <c r="K41" s="1347"/>
      <c r="W41" s="1268">
        <v>11</v>
      </c>
    </row>
    <row customHeight="1" ht="11.549999999999999">
      <c r="F42" s="1343" t="s">
        <v>1064</v>
      </c>
      <c r="G42" s="1351" t="s">
        <v>1065</v>
      </c>
      <c r="H42" s="1349">
        <f>SUM(I42:J42)</f>
        <v>0</v>
      </c>
      <c r="I42" s="1348"/>
      <c r="J42" s="1338"/>
      <c r="K42" s="1347"/>
      <c r="W42" s="1268">
        <v>11</v>
      </c>
    </row>
    <row customHeight="1" ht="35.699999999999996">
      <c r="F43" s="1343" t="s">
        <v>1066</v>
      </c>
      <c r="G43" s="1351" t="s">
        <v>1067</v>
      </c>
      <c r="H43" s="1349">
        <f>SUM(I43:J43)</f>
        <v>0</v>
      </c>
      <c r="I43" s="1348"/>
      <c r="J43" s="1338"/>
      <c r="K43" s="1347"/>
      <c r="W43" s="1268">
        <v>34</v>
      </c>
    </row>
    <row customHeight="1" ht="11.549999999999999">
      <c r="F44" s="1343" t="s">
        <v>1026</v>
      </c>
      <c r="G44" s="1350" t="s">
        <v>1052</v>
      </c>
      <c r="H44" s="1349">
        <f>SUM(I44:J44)</f>
        <v>0</v>
      </c>
      <c r="I44" s="1349">
        <f>SUM(I45:I46)</f>
        <v>0</v>
      </c>
      <c r="J44" s="1338"/>
      <c r="K44" s="1347"/>
      <c r="W44" s="1268">
        <v>11</v>
      </c>
    </row>
    <row customHeight="1" ht="48.29999999999999">
      <c r="F45" s="1343" t="s">
        <v>1068</v>
      </c>
      <c r="G45" s="1351" t="s">
        <v>1053</v>
      </c>
      <c r="H45" s="1349">
        <f>SUM(I45:J45)</f>
        <v>0</v>
      </c>
      <c r="I45" s="1348"/>
      <c r="J45" s="1338"/>
      <c r="K45" s="1347"/>
      <c r="W45" s="1268">
        <v>46</v>
      </c>
    </row>
    <row customHeight="1" ht="11.549999999999999">
      <c r="F46" s="1343" t="s">
        <v>1069</v>
      </c>
      <c r="G46" s="1351" t="s">
        <v>1054</v>
      </c>
      <c r="H46" s="1349">
        <f>SUM(I46:J46)</f>
        <v>0</v>
      </c>
      <c r="I46" s="1348"/>
      <c r="J46" s="1338"/>
      <c r="K46" s="1347"/>
      <c r="W46" s="1268">
        <v>11</v>
      </c>
    </row>
    <row customHeight="1" ht="11.549999999999999">
      <c r="F47" s="1343" t="s">
        <v>1028</v>
      </c>
      <c r="G47" s="1350" t="s">
        <v>1070</v>
      </c>
      <c r="H47" s="1349">
        <f>SUM(I47:J47)</f>
        <v>0</v>
      </c>
      <c r="I47" s="1348"/>
      <c r="J47" s="1338"/>
      <c r="K47" s="1347"/>
      <c r="W47" s="1268">
        <v>11</v>
      </c>
    </row>
    <row customHeight="1" ht="24">
      <c r="F48" s="1343" t="s">
        <v>102</v>
      </c>
      <c r="G48" s="803" t="s">
        <v>1071</v>
      </c>
      <c r="H48" s="1349">
        <f>SUM(I48:J48)</f>
        <v>0</v>
      </c>
      <c r="I48" s="1349">
        <f>SUM(I49,I54,I57)</f>
        <v>0</v>
      </c>
      <c r="J48" s="1338"/>
      <c r="K48" s="1347"/>
      <c r="W48" s="1268">
        <v>23</v>
      </c>
    </row>
    <row customHeight="1" ht="11.549999999999999">
      <c r="F49" s="1343" t="s">
        <v>711</v>
      </c>
      <c r="G49" s="1350" t="s">
        <v>1023</v>
      </c>
      <c r="H49" s="1349">
        <f>SUM(I49:J49)</f>
        <v>0</v>
      </c>
      <c r="I49" s="1349">
        <f>SUM(I50:I53)</f>
        <v>0</v>
      </c>
      <c r="J49" s="1338"/>
      <c r="K49" s="1347"/>
      <c r="W49" s="1268">
        <v>11</v>
      </c>
    </row>
    <row customHeight="1" ht="24">
      <c r="F50" s="1343" t="s">
        <v>714</v>
      </c>
      <c r="G50" s="1351" t="s">
        <v>1061</v>
      </c>
      <c r="H50" s="1349">
        <f>SUM(I50:J50)</f>
        <v>0</v>
      </c>
      <c r="I50" s="1348"/>
      <c r="J50" s="1338"/>
      <c r="K50" s="1347"/>
      <c r="W50" s="1268">
        <v>23</v>
      </c>
    </row>
    <row customHeight="1" ht="11.549999999999999">
      <c r="F51" s="1343" t="s">
        <v>717</v>
      </c>
      <c r="G51" s="1351" t="s">
        <v>1063</v>
      </c>
      <c r="H51" s="1349">
        <f>SUM(I51:J51)</f>
        <v>0</v>
      </c>
      <c r="I51" s="1348"/>
      <c r="J51" s="1338"/>
      <c r="K51" s="1347"/>
      <c r="W51" s="1268">
        <v>11</v>
      </c>
    </row>
    <row customHeight="1" ht="11.549999999999999">
      <c r="F52" s="1343" t="s">
        <v>1072</v>
      </c>
      <c r="G52" s="1351" t="s">
        <v>1065</v>
      </c>
      <c r="H52" s="1349">
        <f>SUM(I52:J52)</f>
        <v>0</v>
      </c>
      <c r="I52" s="1348"/>
      <c r="J52" s="1338"/>
      <c r="K52" s="1347"/>
      <c r="W52" s="1268">
        <v>11</v>
      </c>
    </row>
    <row customHeight="1" ht="35.699999999999996">
      <c r="F53" s="1343" t="s">
        <v>1073</v>
      </c>
      <c r="G53" s="1351" t="s">
        <v>1067</v>
      </c>
      <c r="H53" s="1349">
        <f>SUM(I53:J53)</f>
        <v>0</v>
      </c>
      <c r="I53" s="1348"/>
      <c r="J53" s="1338"/>
      <c r="K53" s="1347"/>
      <c r="W53" s="1268">
        <v>34</v>
      </c>
    </row>
    <row customHeight="1" ht="11.549999999999999">
      <c r="F54" s="1343" t="s">
        <v>310</v>
      </c>
      <c r="G54" s="1350" t="s">
        <v>1052</v>
      </c>
      <c r="H54" s="1349">
        <f>SUM(I54:J54)</f>
        <v>0</v>
      </c>
      <c r="I54" s="1349">
        <f>SUM(I55:I56)</f>
        <v>0</v>
      </c>
      <c r="J54" s="1338"/>
      <c r="K54" s="1347"/>
      <c r="W54" s="1268">
        <v>11</v>
      </c>
    </row>
    <row customHeight="1" ht="48.29999999999999">
      <c r="F55" s="1343" t="s">
        <v>721</v>
      </c>
      <c r="G55" s="1351" t="s">
        <v>1053</v>
      </c>
      <c r="H55" s="1349">
        <f>SUM(I55:J55)</f>
        <v>0</v>
      </c>
      <c r="I55" s="1348"/>
      <c r="J55" s="1338"/>
      <c r="K55" s="1347"/>
      <c r="W55" s="1268">
        <v>46</v>
      </c>
    </row>
    <row customHeight="1" ht="11.549999999999999">
      <c r="F56" s="1343" t="s">
        <v>723</v>
      </c>
      <c r="G56" s="1351" t="s">
        <v>1054</v>
      </c>
      <c r="H56" s="1349">
        <f>SUM(I56:J56)</f>
        <v>0</v>
      </c>
      <c r="I56" s="1348"/>
      <c r="J56" s="1338"/>
      <c r="K56" s="1347"/>
      <c r="W56" s="1268">
        <v>11</v>
      </c>
    </row>
    <row customHeight="1" ht="11.549999999999999">
      <c r="F57" s="1343" t="s">
        <v>313</v>
      </c>
      <c r="G57" s="1350" t="s">
        <v>1070</v>
      </c>
      <c r="H57" s="1349">
        <f>SUM(I57:J57)</f>
        <v>0</v>
      </c>
      <c r="I57" s="1348"/>
      <c r="J57" s="1338"/>
      <c r="K57" s="1347"/>
      <c r="W57" s="1268">
        <v>11</v>
      </c>
    </row>
    <row customHeight="1" ht="11.549999999999999">
      <c r="F58" s="1343"/>
      <c r="G58" s="1352" t="s">
        <v>1056</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67E93-A4A3-E5F4-E8AF-C2BB08B0010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1076</v>
      </c>
      <c r="H11" s="2550" t="s">
        <v>1077</v>
      </c>
      <c r="I11" s="2550" t="s">
        <v>1078</v>
      </c>
      <c r="J11" s="2551"/>
      <c r="K11" s="2551"/>
      <c r="L11" s="2551"/>
      <c r="M11" s="2551"/>
      <c r="N11" s="2551"/>
      <c r="O11" s="2322" t="s">
        <v>1079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1080</v>
      </c>
      <c r="P12" s="2322"/>
      <c r="Q12" s="2322"/>
      <c r="R12" s="2322"/>
      <c r="S12" s="2322" t="s">
        <v>1081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1082</v>
      </c>
      <c r="BU12" s="2500"/>
      <c r="BV12" s="2500"/>
      <c r="BW12" s="2546"/>
      <c r="BX12" s="2499" t="s">
        <v>1083</v>
      </c>
      <c r="BY12" s="2500"/>
      <c r="BZ12" s="2500"/>
      <c r="CA12" s="2546"/>
      <c r="CB12" s="2499" t="s">
        <v>1084</v>
      </c>
      <c r="CC12" s="2546"/>
      <c r="CD12" s="2499" t="s">
        <v>1085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1086</v>
      </c>
      <c r="CZ12" s="2500"/>
      <c r="DA12" s="2500"/>
      <c r="DB12" s="2500"/>
      <c r="DC12" s="2500"/>
      <c r="DD12" s="2546"/>
      <c r="DE12" s="2499" t="s">
        <v>1087</v>
      </c>
      <c r="DF12" s="2546"/>
      <c r="DG12" s="2499" t="s">
        <v>1085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1088</v>
      </c>
      <c r="P13" s="2322"/>
      <c r="Q13" s="2322"/>
      <c r="R13" s="2322"/>
      <c r="S13" s="2449" t="s">
        <v>1089</v>
      </c>
      <c r="T13" s="2501"/>
      <c r="U13" s="2240" t="s">
        <v>1090</v>
      </c>
      <c r="V13" s="2240"/>
      <c r="W13" s="2240"/>
      <c r="X13" s="2240"/>
      <c r="Y13" s="2240" t="s">
        <v>1091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1092</v>
      </c>
      <c r="BU13" s="2501"/>
      <c r="BV13" s="2449" t="s">
        <v>1093</v>
      </c>
      <c r="BW13" s="2501"/>
      <c r="BX13" s="2449" t="s">
        <v>1094</v>
      </c>
      <c r="BY13" s="2501"/>
      <c r="BZ13" s="2449" t="s">
        <v>1095</v>
      </c>
      <c r="CA13" s="2501"/>
      <c r="CB13" s="2449" t="s">
        <v>1096</v>
      </c>
      <c r="CC13" s="2501"/>
      <c r="CD13" s="2449" t="s">
        <v>1097</v>
      </c>
      <c r="CE13" s="2501"/>
      <c r="CF13" s="2449" t="s">
        <v>1098</v>
      </c>
      <c r="CG13" s="2501"/>
      <c r="CH13" s="2499" t="s">
        <v>1099</v>
      </c>
      <c r="CI13" s="2500"/>
      <c r="CJ13" s="2500"/>
      <c r="CK13" s="2546"/>
      <c r="CL13" s="2549"/>
      <c r="CM13" s="2547"/>
      <c r="CN13" s="2547"/>
      <c r="CO13" s="2547"/>
      <c r="CP13" s="2547"/>
      <c r="CQ13" s="2547"/>
      <c r="CR13" s="2547"/>
      <c r="CS13" s="2547"/>
      <c r="CT13" s="2547"/>
      <c r="CU13" s="2547"/>
      <c r="CV13" s="2547"/>
      <c r="CW13" s="2547"/>
      <c r="CX13" s="2566"/>
      <c r="CY13" s="2449" t="s">
        <v>1100</v>
      </c>
      <c r="CZ13" s="2501"/>
      <c r="DA13" s="2449" t="s">
        <v>1101</v>
      </c>
      <c r="DB13" s="2501"/>
      <c r="DC13" s="2449" t="s">
        <v>1102</v>
      </c>
      <c r="DD13" s="2501"/>
      <c r="DE13" s="2449" t="s">
        <v>1103</v>
      </c>
      <c r="DF13" s="2501"/>
      <c r="DG13" s="2499" t="s">
        <v>1104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1105</v>
      </c>
      <c r="P14" s="2501"/>
      <c r="Q14" s="2449" t="s">
        <v>1106</v>
      </c>
      <c r="R14" s="2501"/>
      <c r="S14" s="2450"/>
      <c r="T14" s="2326"/>
      <c r="U14" s="2449" t="s">
        <v>838</v>
      </c>
      <c r="V14" s="2501"/>
      <c r="W14" s="2449" t="s">
        <v>841</v>
      </c>
      <c r="X14" s="2501"/>
      <c r="Y14" s="2449" t="s">
        <v>838</v>
      </c>
      <c r="Z14" s="2501"/>
      <c r="AA14" s="2449" t="s">
        <v>848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1107</v>
      </c>
      <c r="CI14" s="2501"/>
      <c r="CJ14" s="2449" t="s">
        <v>1108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1109</v>
      </c>
      <c r="DH14" s="2501"/>
      <c r="DI14" s="2449" t="s">
        <v>1110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828</v>
      </c>
      <c r="P16" s="2546"/>
      <c r="Q16" s="2499" t="s">
        <v>830</v>
      </c>
      <c r="R16" s="2546"/>
      <c r="S16" s="2499" t="s">
        <v>834</v>
      </c>
      <c r="T16" s="2546"/>
      <c r="U16" s="2499" t="s">
        <v>839</v>
      </c>
      <c r="V16" s="2546"/>
      <c r="W16" s="2499" t="s">
        <v>842</v>
      </c>
      <c r="X16" s="2546"/>
      <c r="Y16" s="2499" t="s">
        <v>846</v>
      </c>
      <c r="Z16" s="2546"/>
      <c r="AA16" s="2499" t="s">
        <v>849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1111</v>
      </c>
      <c r="CC16" s="2546"/>
      <c r="CD16" s="2499" t="s">
        <v>561</v>
      </c>
      <c r="CE16" s="2546"/>
      <c r="CF16" s="2499" t="s">
        <v>1112</v>
      </c>
      <c r="CG16" s="2546"/>
      <c r="CH16" s="2499" t="s">
        <v>1113</v>
      </c>
      <c r="CI16" s="2546"/>
      <c r="CJ16" s="2499" t="s">
        <v>1113</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1111</v>
      </c>
      <c r="DF16" s="2546"/>
      <c r="DG16" s="2499" t="s">
        <v>1114</v>
      </c>
      <c r="DH16" s="2546"/>
      <c r="DI16" s="2499" t="s">
        <v>1114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1115</v>
      </c>
      <c r="P17" s="1304" t="s">
        <v>1116</v>
      </c>
      <c r="Q17" s="1304" t="s">
        <v>1115</v>
      </c>
      <c r="R17" s="1304" t="s">
        <v>1116</v>
      </c>
      <c r="S17" s="1304" t="s">
        <v>1115</v>
      </c>
      <c r="T17" s="1304" t="s">
        <v>1116</v>
      </c>
      <c r="U17" s="1304" t="s">
        <v>1115</v>
      </c>
      <c r="V17" s="1304" t="s">
        <v>1116</v>
      </c>
      <c r="W17" s="1304" t="s">
        <v>1115</v>
      </c>
      <c r="X17" s="1304" t="s">
        <v>1116</v>
      </c>
      <c r="Y17" s="1304" t="s">
        <v>1115</v>
      </c>
      <c r="Z17" s="1304" t="s">
        <v>1116</v>
      </c>
      <c r="AA17" s="1304" t="s">
        <v>1115</v>
      </c>
      <c r="AB17" s="1304" t="s">
        <v>1116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1115</v>
      </c>
      <c r="BU17" s="1304" t="s">
        <v>1116</v>
      </c>
      <c r="BV17" s="1304" t="s">
        <v>1115</v>
      </c>
      <c r="BW17" s="1304" t="s">
        <v>1116</v>
      </c>
      <c r="BX17" s="1304" t="s">
        <v>1115</v>
      </c>
      <c r="BY17" s="1304" t="s">
        <v>1116</v>
      </c>
      <c r="BZ17" s="1304" t="s">
        <v>1115</v>
      </c>
      <c r="CA17" s="1304" t="s">
        <v>1116</v>
      </c>
      <c r="CB17" s="1304" t="s">
        <v>1115</v>
      </c>
      <c r="CC17" s="1304" t="s">
        <v>1116</v>
      </c>
      <c r="CD17" s="1304" t="s">
        <v>1115</v>
      </c>
      <c r="CE17" s="1304" t="s">
        <v>1116</v>
      </c>
      <c r="CF17" s="1304" t="s">
        <v>1115</v>
      </c>
      <c r="CG17" s="1304" t="s">
        <v>1116</v>
      </c>
      <c r="CH17" s="1304" t="s">
        <v>1115</v>
      </c>
      <c r="CI17" s="1304" t="s">
        <v>1116</v>
      </c>
      <c r="CJ17" s="1304" t="s">
        <v>1115</v>
      </c>
      <c r="CK17" s="1304" t="s">
        <v>1116</v>
      </c>
      <c r="CL17" s="2549"/>
      <c r="CM17" s="2547"/>
      <c r="CN17" s="2547"/>
      <c r="CO17" s="2547"/>
      <c r="CP17" s="2547"/>
      <c r="CQ17" s="2547"/>
      <c r="CR17" s="2547"/>
      <c r="CS17" s="2547"/>
      <c r="CT17" s="2547"/>
      <c r="CU17" s="2547"/>
      <c r="CV17" s="2547"/>
      <c r="CW17" s="2547"/>
      <c r="CX17" s="2566"/>
      <c r="CY17" s="1304" t="s">
        <v>1115</v>
      </c>
      <c r="CZ17" s="1304" t="s">
        <v>1116</v>
      </c>
      <c r="DA17" s="1304" t="s">
        <v>1115</v>
      </c>
      <c r="DB17" s="1304" t="s">
        <v>1116</v>
      </c>
      <c r="DC17" s="1304" t="s">
        <v>1115</v>
      </c>
      <c r="DD17" s="1304" t="s">
        <v>1116</v>
      </c>
      <c r="DE17" s="1304" t="s">
        <v>1115</v>
      </c>
      <c r="DF17" s="1304" t="s">
        <v>1116</v>
      </c>
      <c r="DG17" s="1304" t="s">
        <v>1115</v>
      </c>
      <c r="DH17" s="1304" t="s">
        <v>1116</v>
      </c>
      <c r="DI17" s="1304" t="s">
        <v>1115</v>
      </c>
      <c r="DJ17" s="1304" t="s">
        <v>1116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C0CC-73AF-0F69-ED46-A4EB6B5CDB72}" mc:Ignorable="x14ac xr xr2 xr3">
  <sheetPr>
    <tabColor theme="2" tint="-0.1"/>
  </sheetPr>
  <dimension ref="A1:S23"/>
  <sheetViews>
    <sheetView topLeftCell="C4" showGridLines="0" zoomScale="60" workbookViewId="0" tabSelected="1">
      <selection activeCell="H22" sqref="H22"/>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7" width="93.00390625" customWidth="1"/>
    <col min="10" max="17" style="5381" width="10.00390625" customWidth="1"/>
    <col min="18" max="18" style="6901" width="10.00390625" customWidth="1"/>
    <col min="19" max="19" style="5381" width="10.57421875" hidden="1"/>
  </cols>
  <sheetData>
    <row s="5457" customFormat="1" customHeight="1" ht="15" hidden="1">
      <c r="C1" s="785"/>
      <c r="H1" s="530">
        <v>4</v>
      </c>
      <c r="R1" s="533"/>
      <c r="S1" s="530" t="s">
        <v>14</v>
      </c>
    </row>
    <row customHeight="1" ht="22.5" hidden="1">
      <c r="C2" s="2041" t="s">
        <v>103</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121</v>
      </c>
      <c r="S8" s="618">
        <v>1</v>
      </c>
    </row>
    <row customHeight="1" ht="15.75">
      <c r="C9" s="289"/>
      <c r="D9" s="824"/>
      <c r="E9" s="2480" t="s">
        <v>110</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304</v>
      </c>
      <c r="S9" s="618">
        <v>15</v>
      </c>
    </row>
    <row s="5381"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303</v>
      </c>
      <c r="E12" s="2483"/>
      <c r="F12" s="2483"/>
      <c r="G12" s="1000"/>
      <c r="H12" s="1000"/>
      <c r="I12" s="2240"/>
      <c r="R12" s="788"/>
      <c r="S12" s="871">
        <v>15</v>
      </c>
    </row>
    <row customHeight="1" ht="35.699999999999996">
      <c r="C13" s="289"/>
      <c r="D13" s="874" t="s">
        <v>87</v>
      </c>
      <c r="E13" s="873" t="s">
        <v>305</v>
      </c>
      <c r="F13" s="873" t="s">
        <v>569</v>
      </c>
      <c r="G13" s="921" t="s">
        <v>306</v>
      </c>
      <c r="H13" s="867" t="s">
        <v>306</v>
      </c>
      <c r="I13" s="2240"/>
      <c r="S13" s="618">
        <v>34</v>
      </c>
    </row>
    <row customHeight="1" ht="15" hidden="1">
      <c r="C14" s="289"/>
      <c r="D14" s="706" t="s">
        <v>114</v>
      </c>
      <c r="E14" s="706" t="s">
        <v>102</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1117</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1117</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1117</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0.01</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1118</v>
      </c>
      <c r="E20" s="801"/>
      <c r="F20" s="622"/>
      <c r="G20" s="622"/>
      <c r="H20" s="622"/>
      <c r="I20" s="1876"/>
      <c r="S20" s="618">
        <v>0</v>
      </c>
    </row>
    <row customHeight="1" ht="29.25">
      <c r="C21" s="564"/>
      <c r="D21" s="652" t="s">
        <v>316</v>
      </c>
      <c r="E21" s="783" t="s">
        <v>1119</v>
      </c>
      <c r="F21" s="1874" t="str">
        <f>IF(TEMPLATE_SPHERE="HEAT","Гкал/час","тыс. куб. м/сутки")</f>
        <v>тыс. куб. м/сутки</v>
      </c>
      <c r="G21" s="793"/>
      <c r="H21" s="793">
        <v>0.01</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1120</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533C-8755-0169-B6E3-AD492254F79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6" style="5381" width="64.00390625" customWidth="1"/>
    <col min="7" max="7" style="5381" width="140.00390625" customWidth="1"/>
    <col min="8" max="8" style="5381" width="10.00390625" customWidth="1"/>
    <col min="9" max="10" style="5556"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87</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309</v>
      </c>
      <c r="G12" s="264"/>
      <c r="Q12" s="196">
        <v>62</v>
      </c>
    </row>
    <row customHeight="1" ht="24">
      <c r="A13" s="305"/>
      <c r="C13" s="209"/>
      <c r="D13" s="260" t="s">
        <v>1024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1060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309</v>
      </c>
      <c r="G16" s="450"/>
      <c r="Q16" s="196">
        <v>14</v>
      </c>
    </row>
    <row customHeight="1" ht="14.699999999999998">
      <c r="A17" s="305"/>
      <c r="C17" s="209"/>
      <c r="D17" s="260" t="s">
        <v>1068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1122</v>
      </c>
      <c r="F18" s="451"/>
      <c r="G18" s="2284"/>
      <c r="I18" s="463"/>
      <c r="J18" s="463"/>
      <c r="Q18" s="455">
        <v>21</v>
      </c>
    </row>
    <row s="5381" customFormat="1" customHeight="1" ht="256.5" hidden="1">
      <c r="A19" s="456"/>
      <c r="B19" s="530"/>
      <c r="C19" s="489"/>
      <c r="D19" s="997" t="s">
        <v>1028</v>
      </c>
      <c r="E19" s="996" t="s">
        <v>1123</v>
      </c>
      <c r="F19" s="498"/>
      <c r="G19" s="450" t="s">
        <v>1124</v>
      </c>
      <c r="I19" s="613"/>
      <c r="J19" s="613"/>
      <c r="Q19" s="871">
        <v>0</v>
      </c>
    </row>
    <row s="5381" customFormat="1" customHeight="1" ht="14.699999999999998">
      <c r="A20" s="456"/>
      <c r="B20" s="259"/>
      <c r="C20" s="420"/>
      <c r="D20" s="998">
        <v>2</v>
      </c>
      <c r="E20" s="443" t="s">
        <v>1125</v>
      </c>
      <c r="F20" s="311" t="s">
        <v>309</v>
      </c>
      <c r="G20" s="450"/>
      <c r="I20" s="463"/>
      <c r="J20" s="463"/>
      <c r="Q20" s="455">
        <v>14</v>
      </c>
    </row>
    <row s="5381" customFormat="1" customHeight="1" ht="18.75" hidden="1">
      <c r="A21" s="456"/>
      <c r="B21" s="259"/>
      <c r="C21" s="420"/>
      <c r="D21" s="446" t="s">
        <v>639</v>
      </c>
      <c r="E21" s="445"/>
      <c r="F21" s="444"/>
      <c r="G21" s="454"/>
      <c r="H21" s="447"/>
      <c r="I21" s="463"/>
      <c r="J21" s="463"/>
      <c r="Q21" s="455">
        <v>0</v>
      </c>
    </row>
    <row customHeight="1" ht="15.75">
      <c r="A22" s="305"/>
      <c r="C22" s="209"/>
      <c r="D22" s="222"/>
      <c r="E22" s="316" t="s">
        <v>325</v>
      </c>
      <c r="F22" s="451"/>
      <c r="G22" s="452"/>
      <c r="Q22" s="196">
        <v>15</v>
      </c>
    </row>
    <row s="5381" customFormat="1" customHeight="1" ht="22.5" hidden="1">
      <c r="A23" s="456"/>
      <c r="B23" s="1273"/>
      <c r="C23" s="489"/>
      <c r="D23" s="1786" t="s">
        <v>102</v>
      </c>
      <c r="E23" s="310" t="s">
        <v>1126</v>
      </c>
      <c r="F23" s="1783" t="s">
        <v>309</v>
      </c>
      <c r="G23" s="458"/>
      <c r="I23" s="1737"/>
      <c r="J23" s="1737"/>
      <c r="Q23" s="1744">
        <v>0</v>
      </c>
    </row>
    <row s="5381" customFormat="1" customHeight="1" ht="14.25" hidden="1">
      <c r="A24" s="456"/>
      <c r="B24" s="1273"/>
      <c r="C24" s="489"/>
      <c r="D24" s="1786" t="s">
        <v>711</v>
      </c>
      <c r="E24" s="1785" t="s">
        <v>1127</v>
      </c>
      <c r="F24" s="1783" t="s">
        <v>309</v>
      </c>
      <c r="G24" s="450"/>
      <c r="I24" s="1737"/>
      <c r="J24" s="1737"/>
      <c r="Q24" s="1744">
        <v>0</v>
      </c>
    </row>
    <row s="5381" customFormat="1" customHeight="1" ht="14.25" hidden="1">
      <c r="A25" s="456"/>
      <c r="B25" s="1273"/>
      <c r="C25" s="489"/>
      <c r="D25" s="1786" t="s">
        <v>714</v>
      </c>
      <c r="E25" s="308"/>
      <c r="F25" s="498"/>
      <c r="G25" s="2282" t="s">
        <v>1128</v>
      </c>
      <c r="I25" s="1737"/>
      <c r="J25" s="1737"/>
      <c r="Q25" s="1744">
        <v>0</v>
      </c>
    </row>
    <row s="538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FC9C1-BD33-65CC-F009-2422AF61F62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57" width="9.140625" hidden="1" customWidth="1"/>
    <col min="3" max="3" style="6228"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56" width="10.00390625" customWidth="1"/>
    <col min="13" max="13" style="5381" width="10.57421875" hidden="1"/>
  </cols>
  <sheetData>
    <row customHeight="1" ht="22.5" hidden="1">
      <c r="M1" s="196" t="s">
        <v>14</v>
      </c>
    </row>
    <row s="5381" customFormat="1" customHeight="1" ht="18.75" hidden="1">
      <c r="A2" s="1796"/>
      <c r="B2" s="1273"/>
      <c r="C2" s="1843" t="s">
        <v>103</v>
      </c>
      <c r="D2" s="1786"/>
      <c r="E2" s="312"/>
      <c r="F2" s="1783"/>
      <c r="G2" s="1783" t="s">
        <v>309</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103</v>
      </c>
      <c r="D4" s="1786"/>
      <c r="E4" s="318" t="s">
        <v>1130</v>
      </c>
      <c r="F4" s="1783"/>
      <c r="G4" s="370"/>
      <c r="H4" s="1783" t="s">
        <v>309</v>
      </c>
      <c r="K4" s="1737"/>
      <c r="L4" s="1737"/>
      <c r="M4" s="1744">
        <v>0</v>
      </c>
    </row>
    <row s="5381" customFormat="1" customHeight="1" ht="14.25" hidden="1">
      <c r="A5" s="1475"/>
      <c r="B5" s="1273"/>
      <c r="C5" s="457"/>
      <c r="K5" s="1737"/>
      <c r="L5" s="1737"/>
      <c r="M5" s="1744">
        <v>0</v>
      </c>
    </row>
    <row s="5381" customFormat="1" customHeight="1" ht="18.75" hidden="1">
      <c r="A6" s="1796"/>
      <c r="B6" s="1273"/>
      <c r="C6" s="1843" t="s">
        <v>103</v>
      </c>
      <c r="D6" s="1786"/>
      <c r="E6" s="319" t="s">
        <v>1131</v>
      </c>
      <c r="F6" s="1783"/>
      <c r="G6" s="370"/>
      <c r="H6" s="1783" t="s">
        <v>309</v>
      </c>
      <c r="K6" s="1737"/>
      <c r="L6" s="1737"/>
      <c r="M6" s="1744">
        <v>0</v>
      </c>
    </row>
    <row s="5381" customFormat="1" customHeight="1" ht="14.25" hidden="1">
      <c r="A7" s="1475"/>
      <c r="B7" s="1273"/>
      <c r="C7" s="457"/>
      <c r="K7" s="1737"/>
      <c r="L7" s="1737"/>
      <c r="M7" s="1744">
        <v>0</v>
      </c>
    </row>
    <row s="5381" customFormat="1" customHeight="1" ht="18.75" hidden="1">
      <c r="A8" s="1796"/>
      <c r="B8" s="1273"/>
      <c r="C8" s="1843" t="s">
        <v>103</v>
      </c>
      <c r="D8" s="1786"/>
      <c r="E8" s="319" t="s">
        <v>1132</v>
      </c>
      <c r="F8" s="1783"/>
      <c r="G8" s="370"/>
      <c r="H8" s="1783" t="s">
        <v>309</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103</v>
      </c>
      <c r="D10" s="1786"/>
      <c r="E10" s="319" t="s">
        <v>1133</v>
      </c>
      <c r="F10" s="1783"/>
      <c r="G10" s="1787"/>
      <c r="H10" s="1783" t="s">
        <v>309</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87</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1024</v>
      </c>
      <c r="E22" s="307" t="s">
        <v>1136</v>
      </c>
      <c r="F22" s="311"/>
      <c r="G22" s="1850"/>
      <c r="H22" s="311" t="s">
        <v>309</v>
      </c>
      <c r="I22" s="264" t="s">
        <v>1137</v>
      </c>
      <c r="M22" s="196">
        <v>20</v>
      </c>
    </row>
    <row customHeight="1" ht="60">
      <c r="A23" s="1796"/>
      <c r="C23" s="209"/>
      <c r="D23" s="260" t="s">
        <v>1026</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309</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1140</v>
      </c>
      <c r="M26" s="196">
        <v>14</v>
      </c>
    </row>
    <row customHeight="1" ht="15.75">
      <c r="A27" s="1796" t="s">
        <v>114</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756</v>
      </c>
      <c r="E29" s="318" t="s">
        <v>1130</v>
      </c>
      <c r="F29" s="311"/>
      <c r="G29" s="370"/>
      <c r="H29" s="311" t="s">
        <v>309</v>
      </c>
      <c r="I29" s="2282" t="s">
        <v>1141</v>
      </c>
      <c r="M29" s="196">
        <v>20</v>
      </c>
    </row>
    <row customHeight="1" ht="15.75">
      <c r="A30" s="1796" t="s">
        <v>102</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1142</v>
      </c>
      <c r="E33" s="319" t="s">
        <v>1131</v>
      </c>
      <c r="F33" s="311"/>
      <c r="G33" s="370"/>
      <c r="H33" s="311" t="s">
        <v>309</v>
      </c>
      <c r="I33" s="2282" t="s">
        <v>1143</v>
      </c>
      <c r="M33" s="196">
        <v>14</v>
      </c>
    </row>
    <row customHeight="1" ht="15.75">
      <c r="A34" s="1796" t="s">
        <v>89</v>
      </c>
      <c r="C34" s="209"/>
      <c r="D34" s="222"/>
      <c r="E34" s="317" t="s">
        <v>325</v>
      </c>
      <c r="F34" s="313"/>
      <c r="G34" s="313"/>
      <c r="H34" s="314"/>
      <c r="I34" s="2284"/>
      <c r="M34" s="196">
        <v>15</v>
      </c>
    </row>
    <row customHeight="1" ht="25.2">
      <c r="A35" s="1796"/>
      <c r="C35" s="209"/>
      <c r="D35" s="260" t="s">
        <v>884</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1144</v>
      </c>
      <c r="E36" s="319" t="s">
        <v>1132</v>
      </c>
      <c r="F36" s="311"/>
      <c r="G36" s="370"/>
      <c r="H36" s="311" t="s">
        <v>309</v>
      </c>
      <c r="I36" s="2256" t="s">
        <v>1145</v>
      </c>
      <c r="M36" s="196">
        <v>14</v>
      </c>
    </row>
    <row customHeight="1" ht="15.75">
      <c r="A37" s="1796" t="s">
        <v>90</v>
      </c>
      <c r="C37" s="209"/>
      <c r="D37" s="222"/>
      <c r="E37" s="317" t="s">
        <v>325</v>
      </c>
      <c r="F37" s="313"/>
      <c r="G37" s="313"/>
      <c r="H37" s="314"/>
      <c r="I37" s="2256"/>
      <c r="M37" s="196">
        <v>15</v>
      </c>
    </row>
    <row customHeight="1" ht="27.299999999999997">
      <c r="A38" s="1796"/>
      <c r="C38" s="209"/>
      <c r="D38" s="260" t="s">
        <v>885</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886</v>
      </c>
      <c r="E39" s="319" t="s">
        <v>1133</v>
      </c>
      <c r="F39" s="311"/>
      <c r="G39" s="320"/>
      <c r="H39" s="311" t="s">
        <v>309</v>
      </c>
      <c r="I39" s="2282" t="s">
        <v>1146</v>
      </c>
      <c r="L39" s="268" t="s">
        <v>1134</v>
      </c>
      <c r="M39" s="196">
        <v>14</v>
      </c>
    </row>
    <row customHeight="1" ht="15.75">
      <c r="A40" s="1796" t="s">
        <v>115</v>
      </c>
      <c r="C40" s="209"/>
      <c r="D40" s="222"/>
      <c r="E40" s="317" t="s">
        <v>325</v>
      </c>
      <c r="F40" s="313"/>
      <c r="G40" s="313"/>
      <c r="H40" s="314"/>
      <c r="I40" s="2284"/>
      <c r="M40" s="196">
        <v>15</v>
      </c>
    </row>
    <row s="7159" customFormat="1" customHeight="1" ht="3">
      <c r="A41" s="1796"/>
      <c r="K41" s="309"/>
      <c r="L41" s="309"/>
      <c r="M41" s="253">
        <v>3</v>
      </c>
    </row>
    <row customHeight="1" ht="26.25">
      <c r="D42" s="1794" t="s">
        <v>806</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0F1C5-79DC-2EA2-CB89-0BAE5589090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8"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56"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160</v>
      </c>
      <c r="B2" s="1893" t="s">
        <v>161</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38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160</v>
      </c>
      <c r="B5" s="1893" t="s">
        <v>161</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38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87</v>
      </c>
      <c r="F20" s="2337" t="s">
        <v>127</v>
      </c>
      <c r="G20" s="2337" t="s">
        <v>128</v>
      </c>
      <c r="H20" s="2499" t="s">
        <v>1150</v>
      </c>
      <c r="I20" s="2500"/>
      <c r="J20" s="2546"/>
      <c r="K20" s="2337" t="s">
        <v>306</v>
      </c>
      <c r="L20" s="2337" t="s">
        <v>393</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114</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160</v>
      </c>
      <c r="B24" s="1893" t="s">
        <v>161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381" customFormat="1" customHeight="1" ht="45" hidden="1">
      <c r="A27" s="1893" t="s">
        <v>165</v>
      </c>
      <c r="B27" s="1893" t="s">
        <v>166</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38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38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381" customFormat="1" customHeight="1" ht="45" hidden="1">
      <c r="A30" s="1893" t="s">
        <v>172</v>
      </c>
      <c r="B30" s="1893" t="s">
        <v>173</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38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38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381" customFormat="1" customHeight="1" ht="45" hidden="1">
      <c r="A33" s="1893" t="s">
        <v>178</v>
      </c>
      <c r="B33" s="1893" t="s">
        <v>179</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38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38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381" customFormat="1" customHeight="1" ht="18.75" hidden="1">
      <c r="A36" s="1893" t="s">
        <v>184</v>
      </c>
      <c r="B36" s="1893" t="s">
        <v>185</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38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38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381" customFormat="1" customHeight="1" ht="18.75" hidden="1">
      <c r="A39" s="1893" t="s">
        <v>190</v>
      </c>
      <c r="B39" s="1893" t="s">
        <v>191</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38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38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381" customFormat="1" customHeight="1" ht="18.75" hidden="1">
      <c r="A42" s="1893" t="s">
        <v>196</v>
      </c>
      <c r="B42" s="1893" t="s">
        <v>197</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38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38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381" customFormat="1" customHeight="1" ht="18.75" hidden="1">
      <c r="A45" s="1893" t="s">
        <v>202</v>
      </c>
      <c r="B45" s="1893" t="s">
        <v>203</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381"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381"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381"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381"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381"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381" customFormat="1" customHeight="1" ht="18.75" hidden="1">
      <c r="A51" s="1893" t="s">
        <v>228</v>
      </c>
      <c r="B51" s="1893" t="s">
        <v>229</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309</v>
      </c>
      <c r="M51" s="2283"/>
      <c r="N51" s="447"/>
      <c r="O51" s="1737"/>
      <c r="P51" s="1737"/>
      <c r="AH51" s="1744">
        <v>0</v>
      </c>
    </row>
    <row s="538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38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381" customFormat="1" customHeight="1" ht="18.75" hidden="1">
      <c r="A54" s="1893" t="s">
        <v>233</v>
      </c>
      <c r="B54" s="1893" t="s">
        <v>234</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38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38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381" customFormat="1" customHeight="1" ht="18.75" hidden="1">
      <c r="A57" s="1893" t="s">
        <v>238</v>
      </c>
      <c r="B57" s="1893" t="s">
        <v>239</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38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38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381" customFormat="1" customHeight="1" ht="18.75" hidden="1">
      <c r="A60" s="1893" t="s">
        <v>243</v>
      </c>
      <c r="B60" s="1893" t="s">
        <v>244</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38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38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381" customFormat="1" customHeight="1" ht="18.75" hidden="1">
      <c r="A63" s="1893" t="s">
        <v>248</v>
      </c>
      <c r="B63" s="1893" t="s">
        <v>249</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38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38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381" customFormat="1" customHeight="1" ht="18.75" hidden="1">
      <c r="A66" s="1893" t="s">
        <v>253</v>
      </c>
      <c r="B66" s="1893" t="s">
        <v>254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309</v>
      </c>
      <c r="M66" s="2283"/>
      <c r="N66" s="447"/>
      <c r="O66" s="1737"/>
      <c r="P66" s="1737"/>
      <c r="AH66" s="1744">
        <v>0</v>
      </c>
    </row>
    <row s="538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38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381" customFormat="1" customHeight="1" ht="18.75" hidden="1">
      <c r="A69" s="1893" t="s">
        <v>258</v>
      </c>
      <c r="B69" s="1893" t="s">
        <v>259</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309</v>
      </c>
      <c r="M69" s="2283"/>
      <c r="N69" s="447"/>
      <c r="O69" s="1737"/>
      <c r="P69" s="1737"/>
      <c r="AH69" s="1744">
        <v>0</v>
      </c>
    </row>
    <row s="538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38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381" customFormat="1" customHeight="1" ht="18.75" hidden="1">
      <c r="A72" s="1893" t="s">
        <v>263</v>
      </c>
      <c r="B72" s="1893" t="s">
        <v>264</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309</v>
      </c>
      <c r="M72" s="2283"/>
      <c r="N72" s="447"/>
      <c r="O72" s="1737"/>
      <c r="P72" s="1737"/>
      <c r="AH72" s="1744">
        <v>0</v>
      </c>
    </row>
    <row s="538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38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381" customFormat="1" customHeight="1" ht="18.75" hidden="1">
      <c r="A75" s="1893" t="s">
        <v>268</v>
      </c>
      <c r="B75" s="1893" t="s">
        <v>269</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309</v>
      </c>
      <c r="M75" s="2283"/>
      <c r="N75" s="447"/>
      <c r="O75" s="1737"/>
      <c r="P75" s="1737"/>
      <c r="AH75" s="1744">
        <v>0</v>
      </c>
    </row>
    <row s="538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38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381" customFormat="1" customHeight="1" ht="18.75" hidden="1">
      <c r="A78" s="1893" t="s">
        <v>273</v>
      </c>
      <c r="B78" s="1893" t="s">
        <v>274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309</v>
      </c>
      <c r="M78" s="2283"/>
      <c r="N78" s="447"/>
      <c r="O78" s="1737"/>
      <c r="P78" s="1737"/>
      <c r="AH78" s="1744">
        <v>0</v>
      </c>
    </row>
    <row s="538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38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381" customFormat="1" customHeight="1" ht="18.75" hidden="1">
      <c r="A81" s="1893" t="s">
        <v>278</v>
      </c>
      <c r="B81" s="1893" t="s">
        <v>279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309</v>
      </c>
      <c r="M81" s="2283"/>
      <c r="N81" s="447"/>
      <c r="O81" s="1737"/>
      <c r="P81" s="1737"/>
      <c r="AH81" s="1744">
        <v>0</v>
      </c>
    </row>
    <row s="538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38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309</v>
      </c>
      <c r="G85" s="311" t="s">
        <v>309</v>
      </c>
      <c r="H85" s="2331" t="s">
        <v>309</v>
      </c>
      <c r="I85" s="2333"/>
      <c r="J85" s="311" t="s">
        <v>309</v>
      </c>
      <c r="K85" s="311" t="s">
        <v>309</v>
      </c>
      <c r="L85" s="514"/>
      <c r="M85" s="458" t="s">
        <v>1154</v>
      </c>
      <c r="N85" s="447"/>
      <c r="AH85" s="487">
        <v>34</v>
      </c>
    </row>
    <row customHeight="1" ht="19.95">
      <c r="A86" s="1893"/>
      <c r="B86" s="1893"/>
      <c r="D86" s="489"/>
      <c r="E86" s="260" t="s">
        <v>89</v>
      </c>
      <c r="F86" s="2573" t="s">
        <v>1155</v>
      </c>
      <c r="G86" s="2573"/>
      <c r="H86" s="2573"/>
      <c r="I86" s="2573"/>
      <c r="J86" s="2573"/>
      <c r="K86" s="2573"/>
      <c r="L86" s="2573"/>
      <c r="M86" s="410"/>
      <c r="N86" s="447"/>
      <c r="AH86" s="487">
        <v>19</v>
      </c>
    </row>
    <row s="5381" customFormat="1" customHeight="1" ht="60.75" hidden="1">
      <c r="A87" s="1893" t="s">
        <v>160</v>
      </c>
      <c r="B87" s="1893" t="s">
        <v>161</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381" customFormat="1" customHeight="1" ht="0.75" hidden="1">
      <c r="A89" s="1893"/>
      <c r="B89" s="1893"/>
      <c r="C89" s="482" t="s">
        <v>1156</v>
      </c>
      <c r="D89" s="2575"/>
      <c r="E89" s="2317"/>
      <c r="F89" s="2496"/>
      <c r="G89" s="513"/>
      <c r="H89" s="1613"/>
      <c r="I89" s="764"/>
      <c r="J89" s="684"/>
      <c r="K89" s="1613"/>
      <c r="L89" s="327"/>
      <c r="M89" s="2283"/>
      <c r="N89" s="447"/>
      <c r="O89" s="1737"/>
      <c r="P89" s="1737"/>
      <c r="AH89" s="1744">
        <v>0</v>
      </c>
    </row>
    <row s="5381" customFormat="1" customHeight="1" ht="45" hidden="1">
      <c r="A90" s="1893" t="s">
        <v>165</v>
      </c>
      <c r="B90" s="1893" t="s">
        <v>166</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309</v>
      </c>
      <c r="M90" s="2284"/>
      <c r="N90" s="447"/>
      <c r="O90" s="1737"/>
      <c r="P90" s="1737"/>
      <c r="AH90" s="1744">
        <v>0</v>
      </c>
    </row>
    <row s="538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381" customFormat="1" customHeight="1" ht="0.75" hidden="1">
      <c r="A92" s="1893"/>
      <c r="B92" s="1893"/>
      <c r="C92" s="482" t="s">
        <v>1156</v>
      </c>
      <c r="D92" s="2575"/>
      <c r="E92" s="2317"/>
      <c r="F92" s="2496"/>
      <c r="G92" s="513"/>
      <c r="H92" s="1613"/>
      <c r="I92" s="764"/>
      <c r="J92" s="684"/>
      <c r="K92" s="1613"/>
      <c r="L92" s="327"/>
      <c r="M92" s="454"/>
      <c r="N92" s="447"/>
      <c r="O92" s="1737"/>
      <c r="P92" s="1737"/>
      <c r="AH92" s="1744">
        <v>0</v>
      </c>
    </row>
    <row s="5381" customFormat="1" customHeight="1" ht="45" hidden="1">
      <c r="A93" s="1893" t="s">
        <v>172</v>
      </c>
      <c r="B93" s="1893" t="s">
        <v>173</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309</v>
      </c>
      <c r="M93" s="454"/>
      <c r="N93" s="447"/>
      <c r="O93" s="1737"/>
      <c r="P93" s="1737"/>
      <c r="AH93" s="1744">
        <v>0</v>
      </c>
    </row>
    <row s="538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381" customFormat="1" customHeight="1" ht="0.75" hidden="1">
      <c r="A95" s="1893"/>
      <c r="B95" s="1893"/>
      <c r="C95" s="482" t="s">
        <v>1156</v>
      </c>
      <c r="D95" s="2575"/>
      <c r="E95" s="2317"/>
      <c r="F95" s="2496"/>
      <c r="G95" s="513"/>
      <c r="H95" s="1613"/>
      <c r="I95" s="764"/>
      <c r="J95" s="684"/>
      <c r="K95" s="1613"/>
      <c r="L95" s="327"/>
      <c r="M95" s="454"/>
      <c r="N95" s="447"/>
      <c r="O95" s="1737"/>
      <c r="P95" s="1737"/>
      <c r="AH95" s="1744">
        <v>0</v>
      </c>
    </row>
    <row s="5381" customFormat="1" customHeight="1" ht="45" hidden="1">
      <c r="A96" s="1893" t="s">
        <v>178</v>
      </c>
      <c r="B96" s="1893" t="s">
        <v>179</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309</v>
      </c>
      <c r="M96" s="454"/>
      <c r="N96" s="447"/>
      <c r="O96" s="1737"/>
      <c r="P96" s="1737"/>
      <c r="AH96" s="1744">
        <v>0</v>
      </c>
    </row>
    <row s="538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381" customFormat="1" customHeight="1" ht="0.75" hidden="1">
      <c r="A98" s="1893"/>
      <c r="B98" s="1893"/>
      <c r="C98" s="482" t="s">
        <v>1156</v>
      </c>
      <c r="D98" s="2575"/>
      <c r="E98" s="2317"/>
      <c r="F98" s="2496"/>
      <c r="G98" s="513"/>
      <c r="H98" s="1613"/>
      <c r="I98" s="764"/>
      <c r="J98" s="684"/>
      <c r="K98" s="1613"/>
      <c r="L98" s="327"/>
      <c r="M98" s="454"/>
      <c r="N98" s="447"/>
      <c r="O98" s="1737"/>
      <c r="P98" s="1737"/>
      <c r="AH98" s="1744">
        <v>0</v>
      </c>
    </row>
    <row s="5381" customFormat="1" customHeight="1" ht="18.75" hidden="1">
      <c r="A99" s="1893" t="s">
        <v>184</v>
      </c>
      <c r="B99" s="1893" t="s">
        <v>185</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309</v>
      </c>
      <c r="M99" s="454"/>
      <c r="N99" s="447"/>
      <c r="O99" s="1737"/>
      <c r="P99" s="1737"/>
      <c r="AH99" s="1744">
        <v>0</v>
      </c>
    </row>
    <row s="538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381" customFormat="1" customHeight="1" ht="0.75" hidden="1">
      <c r="A101" s="1893"/>
      <c r="B101" s="1893"/>
      <c r="C101" s="482" t="s">
        <v>1156</v>
      </c>
      <c r="D101" s="2575"/>
      <c r="E101" s="2317"/>
      <c r="F101" s="2496"/>
      <c r="G101" s="513"/>
      <c r="H101" s="1613"/>
      <c r="I101" s="764"/>
      <c r="J101" s="684"/>
      <c r="K101" s="1613"/>
      <c r="L101" s="327"/>
      <c r="M101" s="454"/>
      <c r="N101" s="447"/>
      <c r="O101" s="1737"/>
      <c r="P101" s="1737"/>
      <c r="AH101" s="1744">
        <v>0</v>
      </c>
    </row>
    <row s="5381" customFormat="1" customHeight="1" ht="18.75" hidden="1">
      <c r="A102" s="1893" t="s">
        <v>190</v>
      </c>
      <c r="B102" s="1893" t="s">
        <v>191</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309</v>
      </c>
      <c r="M102" s="454"/>
      <c r="N102" s="447"/>
      <c r="O102" s="1737"/>
      <c r="P102" s="1737"/>
      <c r="AH102" s="1744">
        <v>0</v>
      </c>
    </row>
    <row s="538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381" customFormat="1" customHeight="1" ht="0.75" hidden="1">
      <c r="A104" s="1893"/>
      <c r="B104" s="1893"/>
      <c r="C104" s="482" t="s">
        <v>1156</v>
      </c>
      <c r="D104" s="2575"/>
      <c r="E104" s="2317"/>
      <c r="F104" s="2496"/>
      <c r="G104" s="513"/>
      <c r="H104" s="1613"/>
      <c r="I104" s="764"/>
      <c r="J104" s="684"/>
      <c r="K104" s="1613"/>
      <c r="L104" s="327"/>
      <c r="M104" s="454"/>
      <c r="N104" s="447"/>
      <c r="O104" s="1737"/>
      <c r="P104" s="1737"/>
      <c r="AH104" s="1744">
        <v>0</v>
      </c>
    </row>
    <row s="5381" customFormat="1" customHeight="1" ht="18.75" hidden="1">
      <c r="A105" s="1893" t="s">
        <v>196</v>
      </c>
      <c r="B105" s="1893" t="s">
        <v>197</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309</v>
      </c>
      <c r="M105" s="454"/>
      <c r="N105" s="447"/>
      <c r="O105" s="1737"/>
      <c r="P105" s="1737"/>
      <c r="AH105" s="1744">
        <v>0</v>
      </c>
    </row>
    <row s="538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381" customFormat="1" customHeight="1" ht="0.75" hidden="1">
      <c r="A107" s="1893"/>
      <c r="B107" s="1893"/>
      <c r="C107" s="482" t="s">
        <v>1156</v>
      </c>
      <c r="D107" s="2575"/>
      <c r="E107" s="2317"/>
      <c r="F107" s="2496"/>
      <c r="G107" s="513"/>
      <c r="H107" s="1613"/>
      <c r="I107" s="764"/>
      <c r="J107" s="684"/>
      <c r="K107" s="1613"/>
      <c r="L107" s="327"/>
      <c r="M107" s="454"/>
      <c r="N107" s="447"/>
      <c r="O107" s="1737"/>
      <c r="P107" s="1737"/>
      <c r="AH107" s="1744">
        <v>0</v>
      </c>
    </row>
    <row s="5381" customFormat="1" customHeight="1" ht="18.75" hidden="1">
      <c r="A108" s="1893" t="s">
        <v>202</v>
      </c>
      <c r="B108" s="1893" t="s">
        <v>203</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309</v>
      </c>
      <c r="M108" s="454"/>
      <c r="N108" s="447"/>
      <c r="O108" s="1737"/>
      <c r="P108" s="1737"/>
      <c r="AH108" s="1744">
        <v>0</v>
      </c>
    </row>
    <row s="5381"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381" customFormat="1" customHeight="1" ht="0.75" hidden="1">
      <c r="A110" s="1893"/>
      <c r="B110" s="1893"/>
      <c r="C110" s="482" t="s">
        <v>1156</v>
      </c>
      <c r="D110" s="2575"/>
      <c r="E110" s="2317"/>
      <c r="F110" s="2496"/>
      <c r="G110" s="513"/>
      <c r="H110" s="1613"/>
      <c r="I110" s="764"/>
      <c r="J110" s="684"/>
      <c r="K110" s="1613"/>
      <c r="L110" s="327"/>
      <c r="M110" s="454"/>
      <c r="N110" s="447"/>
      <c r="O110" s="1737"/>
      <c r="P110" s="1737"/>
      <c r="AH110" s="1744">
        <v>0</v>
      </c>
    </row>
    <row s="5381"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309</v>
      </c>
      <c r="M111" s="454"/>
      <c r="N111" s="447"/>
      <c r="O111" s="1737"/>
      <c r="P111" s="1737"/>
      <c r="AH111" s="1744">
        <v>0</v>
      </c>
    </row>
    <row s="538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381" customFormat="1" customHeight="1" ht="0.75" hidden="1">
      <c r="A113" s="1893"/>
      <c r="B113" s="1893"/>
      <c r="C113" s="482" t="s">
        <v>1156</v>
      </c>
      <c r="D113" s="2575"/>
      <c r="E113" s="2317"/>
      <c r="F113" s="2496"/>
      <c r="G113" s="513"/>
      <c r="H113" s="1613"/>
      <c r="I113" s="764"/>
      <c r="J113" s="684"/>
      <c r="K113" s="1613"/>
      <c r="L113" s="327"/>
      <c r="M113" s="454"/>
      <c r="N113" s="447"/>
      <c r="O113" s="1737"/>
      <c r="P113" s="1737"/>
      <c r="AH113" s="1744">
        <v>0</v>
      </c>
    </row>
    <row s="5381" customFormat="1" customHeight="1" ht="18.75" hidden="1">
      <c r="A114" s="1893" t="s">
        <v>228</v>
      </c>
      <c r="B114" s="1893" t="s">
        <v>229</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309</v>
      </c>
      <c r="M114" s="454"/>
      <c r="N114" s="447"/>
      <c r="O114" s="1737"/>
      <c r="P114" s="1737"/>
      <c r="AH114" s="1744">
        <v>0</v>
      </c>
    </row>
    <row s="538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381" customFormat="1" customHeight="1" ht="0.75" hidden="1">
      <c r="A116" s="1893"/>
      <c r="B116" s="1893"/>
      <c r="C116" s="482" t="s">
        <v>1156</v>
      </c>
      <c r="D116" s="2575"/>
      <c r="E116" s="2317"/>
      <c r="F116" s="2496"/>
      <c r="G116" s="513"/>
      <c r="H116" s="1613"/>
      <c r="I116" s="764"/>
      <c r="J116" s="684"/>
      <c r="K116" s="1613"/>
      <c r="L116" s="327"/>
      <c r="M116" s="454"/>
      <c r="N116" s="447"/>
      <c r="O116" s="1737"/>
      <c r="P116" s="1737"/>
      <c r="AH116" s="1744">
        <v>0</v>
      </c>
    </row>
    <row s="5381" customFormat="1" customHeight="1" ht="18.75" hidden="1">
      <c r="A117" s="1893" t="s">
        <v>233</v>
      </c>
      <c r="B117" s="1893" t="s">
        <v>234</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309</v>
      </c>
      <c r="M117" s="454"/>
      <c r="N117" s="447"/>
      <c r="O117" s="1737"/>
      <c r="P117" s="1737"/>
      <c r="AH117" s="1744">
        <v>0</v>
      </c>
    </row>
    <row s="538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381" customFormat="1" customHeight="1" ht="0.75" hidden="1">
      <c r="A119" s="1893"/>
      <c r="B119" s="1893"/>
      <c r="C119" s="482" t="s">
        <v>1156</v>
      </c>
      <c r="D119" s="2575"/>
      <c r="E119" s="2317"/>
      <c r="F119" s="2496"/>
      <c r="G119" s="513"/>
      <c r="H119" s="1613"/>
      <c r="I119" s="764"/>
      <c r="J119" s="684"/>
      <c r="K119" s="1613"/>
      <c r="L119" s="327"/>
      <c r="M119" s="454"/>
      <c r="N119" s="447"/>
      <c r="O119" s="1737"/>
      <c r="P119" s="1737"/>
      <c r="AH119" s="1744">
        <v>0</v>
      </c>
    </row>
    <row s="5381" customFormat="1" customHeight="1" ht="18.75" hidden="1">
      <c r="A120" s="1893" t="s">
        <v>238</v>
      </c>
      <c r="B120" s="1893" t="s">
        <v>239</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309</v>
      </c>
      <c r="M120" s="454"/>
      <c r="N120" s="447"/>
      <c r="O120" s="1737"/>
      <c r="P120" s="1737"/>
      <c r="AH120" s="1744">
        <v>0</v>
      </c>
    </row>
    <row s="538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381" customFormat="1" customHeight="1" ht="0.75" hidden="1">
      <c r="A122" s="1893"/>
      <c r="B122" s="1893"/>
      <c r="C122" s="482" t="s">
        <v>1156</v>
      </c>
      <c r="D122" s="2575"/>
      <c r="E122" s="2317"/>
      <c r="F122" s="2496"/>
      <c r="G122" s="513"/>
      <c r="H122" s="1613"/>
      <c r="I122" s="764"/>
      <c r="J122" s="684"/>
      <c r="K122" s="1613"/>
      <c r="L122" s="327"/>
      <c r="M122" s="454"/>
      <c r="N122" s="447"/>
      <c r="O122" s="1737"/>
      <c r="P122" s="1737"/>
      <c r="AH122" s="1744">
        <v>0</v>
      </c>
    </row>
    <row s="5381" customFormat="1" customHeight="1" ht="18.75" hidden="1">
      <c r="A123" s="1893" t="s">
        <v>243</v>
      </c>
      <c r="B123" s="1893" t="s">
        <v>244</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309</v>
      </c>
      <c r="M123" s="454"/>
      <c r="N123" s="447"/>
      <c r="O123" s="1737"/>
      <c r="P123" s="1737"/>
      <c r="AH123" s="1744">
        <v>0</v>
      </c>
    </row>
    <row s="538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381" customFormat="1" customHeight="1" ht="0.75" hidden="1">
      <c r="A125" s="1893"/>
      <c r="B125" s="1893"/>
      <c r="C125" s="482" t="s">
        <v>1156</v>
      </c>
      <c r="D125" s="2575"/>
      <c r="E125" s="2317"/>
      <c r="F125" s="2496"/>
      <c r="G125" s="513"/>
      <c r="H125" s="1613"/>
      <c r="I125" s="764"/>
      <c r="J125" s="684"/>
      <c r="K125" s="1613"/>
      <c r="L125" s="327"/>
      <c r="M125" s="454"/>
      <c r="N125" s="447"/>
      <c r="O125" s="1737"/>
      <c r="P125" s="1737"/>
      <c r="AH125" s="1744">
        <v>0</v>
      </c>
    </row>
    <row s="5381" customFormat="1" customHeight="1" ht="18.75" hidden="1">
      <c r="A126" s="1893" t="s">
        <v>248</v>
      </c>
      <c r="B126" s="1893" t="s">
        <v>249</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309</v>
      </c>
      <c r="M126" s="454"/>
      <c r="N126" s="447"/>
      <c r="O126" s="1737"/>
      <c r="P126" s="1737"/>
      <c r="AH126" s="1744">
        <v>0</v>
      </c>
    </row>
    <row s="538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381" customFormat="1" customHeight="1" ht="0.75" hidden="1">
      <c r="A128" s="1893"/>
      <c r="B128" s="1893"/>
      <c r="C128" s="482" t="s">
        <v>1156</v>
      </c>
      <c r="D128" s="2575"/>
      <c r="E128" s="2317"/>
      <c r="F128" s="2496"/>
      <c r="G128" s="513"/>
      <c r="H128" s="1613"/>
      <c r="I128" s="764"/>
      <c r="J128" s="684"/>
      <c r="K128" s="1613"/>
      <c r="L128" s="327"/>
      <c r="M128" s="454"/>
      <c r="N128" s="447"/>
      <c r="O128" s="1737"/>
      <c r="P128" s="1737"/>
      <c r="AH128" s="1744">
        <v>0</v>
      </c>
    </row>
    <row s="5381" customFormat="1" customHeight="1" ht="18.75" hidden="1">
      <c r="A129" s="1893" t="s">
        <v>253</v>
      </c>
      <c r="B129" s="1893" t="s">
        <v>254</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309</v>
      </c>
      <c r="M129" s="454"/>
      <c r="N129" s="447"/>
      <c r="O129" s="1737"/>
      <c r="P129" s="1737"/>
      <c r="AH129" s="1744">
        <v>0</v>
      </c>
    </row>
    <row s="538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381" customFormat="1" customHeight="1" ht="0.75" hidden="1">
      <c r="A131" s="1893"/>
      <c r="B131" s="1893"/>
      <c r="C131" s="482" t="s">
        <v>1156</v>
      </c>
      <c r="D131" s="2575"/>
      <c r="E131" s="2317"/>
      <c r="F131" s="2496"/>
      <c r="G131" s="513"/>
      <c r="H131" s="1613"/>
      <c r="I131" s="764"/>
      <c r="J131" s="684"/>
      <c r="K131" s="1613"/>
      <c r="L131" s="327"/>
      <c r="M131" s="454"/>
      <c r="N131" s="447"/>
      <c r="O131" s="1737"/>
      <c r="P131" s="1737"/>
      <c r="AH131" s="1744">
        <v>0</v>
      </c>
    </row>
    <row s="5381" customFormat="1" customHeight="1" ht="18.75" hidden="1">
      <c r="A132" s="1893" t="s">
        <v>258</v>
      </c>
      <c r="B132" s="1893" t="s">
        <v>259</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309</v>
      </c>
      <c r="M132" s="454"/>
      <c r="N132" s="447"/>
      <c r="O132" s="1737"/>
      <c r="P132" s="1737"/>
      <c r="AH132" s="1744">
        <v>0</v>
      </c>
    </row>
    <row s="538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381" customFormat="1" customHeight="1" ht="0.75" hidden="1">
      <c r="A134" s="1893"/>
      <c r="B134" s="1893"/>
      <c r="C134" s="482" t="s">
        <v>1156</v>
      </c>
      <c r="D134" s="2575"/>
      <c r="E134" s="2317"/>
      <c r="F134" s="2496"/>
      <c r="G134" s="513"/>
      <c r="H134" s="1613"/>
      <c r="I134" s="764"/>
      <c r="J134" s="684"/>
      <c r="K134" s="1613"/>
      <c r="L134" s="327"/>
      <c r="M134" s="454"/>
      <c r="N134" s="447"/>
      <c r="O134" s="1737"/>
      <c r="P134" s="1737"/>
      <c r="AH134" s="1744">
        <v>0</v>
      </c>
    </row>
    <row s="5381" customFormat="1" customHeight="1" ht="18.75" hidden="1">
      <c r="A135" s="1893" t="s">
        <v>263</v>
      </c>
      <c r="B135" s="1893" t="s">
        <v>264</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309</v>
      </c>
      <c r="M135" s="454"/>
      <c r="N135" s="447"/>
      <c r="O135" s="1737"/>
      <c r="P135" s="1737"/>
      <c r="AH135" s="1744">
        <v>0</v>
      </c>
    </row>
    <row s="538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381" customFormat="1" customHeight="1" ht="0.75" hidden="1">
      <c r="A137" s="1893"/>
      <c r="B137" s="1893"/>
      <c r="C137" s="482" t="s">
        <v>1156</v>
      </c>
      <c r="D137" s="2575"/>
      <c r="E137" s="2317"/>
      <c r="F137" s="2496"/>
      <c r="G137" s="513"/>
      <c r="H137" s="1613"/>
      <c r="I137" s="764"/>
      <c r="J137" s="684"/>
      <c r="K137" s="1613"/>
      <c r="L137" s="327"/>
      <c r="M137" s="454"/>
      <c r="N137" s="447"/>
      <c r="O137" s="1737"/>
      <c r="P137" s="1737"/>
      <c r="AH137" s="1744">
        <v>0</v>
      </c>
    </row>
    <row s="5381" customFormat="1" customHeight="1" ht="18.75" hidden="1">
      <c r="A138" s="1893" t="s">
        <v>268</v>
      </c>
      <c r="B138" s="1893" t="s">
        <v>269</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309</v>
      </c>
      <c r="M138" s="454"/>
      <c r="N138" s="447"/>
      <c r="O138" s="1737"/>
      <c r="P138" s="1737"/>
      <c r="AH138" s="1744">
        <v>0</v>
      </c>
    </row>
    <row s="538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381" customFormat="1" customHeight="1" ht="0.75" hidden="1">
      <c r="A140" s="1893"/>
      <c r="B140" s="1893"/>
      <c r="C140" s="482" t="s">
        <v>1156</v>
      </c>
      <c r="D140" s="2575"/>
      <c r="E140" s="2317"/>
      <c r="F140" s="2496"/>
      <c r="G140" s="513"/>
      <c r="H140" s="1613"/>
      <c r="I140" s="764"/>
      <c r="J140" s="684"/>
      <c r="K140" s="1613"/>
      <c r="L140" s="327"/>
      <c r="M140" s="454"/>
      <c r="N140" s="447"/>
      <c r="O140" s="1737"/>
      <c r="P140" s="1737"/>
      <c r="AH140" s="1744">
        <v>0</v>
      </c>
    </row>
    <row s="5381" customFormat="1" customHeight="1" ht="18.75" hidden="1">
      <c r="A141" s="1893" t="s">
        <v>273</v>
      </c>
      <c r="B141" s="1893" t="s">
        <v>274</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309</v>
      </c>
      <c r="M141" s="454"/>
      <c r="N141" s="447"/>
      <c r="O141" s="1737"/>
      <c r="P141" s="1737"/>
      <c r="AH141" s="1744">
        <v>0</v>
      </c>
    </row>
    <row s="538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381" customFormat="1" customHeight="1" ht="0.75" hidden="1">
      <c r="A143" s="1893"/>
      <c r="B143" s="1893"/>
      <c r="C143" s="482" t="s">
        <v>1156</v>
      </c>
      <c r="D143" s="2575"/>
      <c r="E143" s="2317"/>
      <c r="F143" s="2496"/>
      <c r="G143" s="513"/>
      <c r="H143" s="1613"/>
      <c r="I143" s="764"/>
      <c r="J143" s="684"/>
      <c r="K143" s="1613"/>
      <c r="L143" s="327"/>
      <c r="M143" s="454"/>
      <c r="N143" s="447"/>
      <c r="O143" s="1737"/>
      <c r="P143" s="1737"/>
      <c r="AH143" s="1744">
        <v>0</v>
      </c>
    </row>
    <row s="5381" customFormat="1" customHeight="1" ht="18.75" hidden="1">
      <c r="A144" s="1893" t="s">
        <v>278</v>
      </c>
      <c r="B144" s="1893" t="s">
        <v>279</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309</v>
      </c>
      <c r="M144" s="454"/>
      <c r="N144" s="447"/>
      <c r="O144" s="1737"/>
      <c r="P144" s="1737"/>
      <c r="AH144" s="1744">
        <v>0</v>
      </c>
    </row>
    <row s="538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381" customFormat="1" customHeight="1" ht="1.05">
      <c r="A146" s="1893"/>
      <c r="B146" s="1893"/>
      <c r="C146" s="482" t="s">
        <v>1156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1" customFormat="1" customHeight="1" ht="60.75" hidden="1">
      <c r="A148" s="1893" t="s">
        <v>160</v>
      </c>
      <c r="B148" s="1893" t="s">
        <v>161</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381" customFormat="1" customHeight="1" ht="0.75" hidden="1">
      <c r="A150" s="1893"/>
      <c r="B150" s="1893"/>
      <c r="C150" s="482" t="s">
        <v>1156</v>
      </c>
      <c r="D150" s="2575"/>
      <c r="E150" s="2317"/>
      <c r="F150" s="2496"/>
      <c r="G150" s="513"/>
      <c r="H150" s="1613"/>
      <c r="I150" s="764"/>
      <c r="J150" s="684"/>
      <c r="K150" s="1613"/>
      <c r="L150" s="327"/>
      <c r="M150" s="2283"/>
      <c r="N150" s="447"/>
      <c r="O150" s="1737"/>
      <c r="P150" s="1737"/>
      <c r="AH150" s="1744">
        <v>0</v>
      </c>
    </row>
    <row s="5381" customFormat="1" customHeight="1" ht="45" hidden="1">
      <c r="A151" s="1893" t="s">
        <v>165</v>
      </c>
      <c r="B151" s="1893" t="s">
        <v>166</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309</v>
      </c>
      <c r="M151" s="2284"/>
      <c r="N151" s="447"/>
      <c r="O151" s="1737"/>
      <c r="P151" s="1737"/>
      <c r="AH151" s="1744">
        <v>0</v>
      </c>
    </row>
    <row s="538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381" customFormat="1" customHeight="1" ht="0.75" hidden="1">
      <c r="A153" s="1893"/>
      <c r="B153" s="1893"/>
      <c r="C153" s="482" t="s">
        <v>1156</v>
      </c>
      <c r="D153" s="2575"/>
      <c r="E153" s="2317"/>
      <c r="F153" s="2496"/>
      <c r="G153" s="513"/>
      <c r="H153" s="1613"/>
      <c r="I153" s="764"/>
      <c r="J153" s="684"/>
      <c r="K153" s="1613"/>
      <c r="L153" s="327"/>
      <c r="M153" s="454"/>
      <c r="N153" s="447"/>
      <c r="O153" s="1737"/>
      <c r="P153" s="1737"/>
      <c r="AH153" s="1744">
        <v>0</v>
      </c>
    </row>
    <row s="5381" customFormat="1" customHeight="1" ht="45" hidden="1">
      <c r="A154" s="1893" t="s">
        <v>172</v>
      </c>
      <c r="B154" s="1893" t="s">
        <v>173</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309</v>
      </c>
      <c r="M154" s="454"/>
      <c r="N154" s="447"/>
      <c r="O154" s="1737"/>
      <c r="P154" s="1737"/>
      <c r="AH154" s="1744">
        <v>0</v>
      </c>
    </row>
    <row s="538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381" customFormat="1" customHeight="1" ht="0.75" hidden="1">
      <c r="A156" s="1893"/>
      <c r="B156" s="1893"/>
      <c r="C156" s="482" t="s">
        <v>1156</v>
      </c>
      <c r="D156" s="2575"/>
      <c r="E156" s="2317"/>
      <c r="F156" s="2496"/>
      <c r="G156" s="513"/>
      <c r="H156" s="1613"/>
      <c r="I156" s="764"/>
      <c r="J156" s="684"/>
      <c r="K156" s="1613"/>
      <c r="L156" s="327"/>
      <c r="M156" s="454"/>
      <c r="N156" s="447"/>
      <c r="O156" s="1737"/>
      <c r="P156" s="1737"/>
      <c r="AH156" s="1744">
        <v>0</v>
      </c>
    </row>
    <row s="5381" customFormat="1" customHeight="1" ht="45" hidden="1">
      <c r="A157" s="1893" t="s">
        <v>178</v>
      </c>
      <c r="B157" s="1893" t="s">
        <v>179</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309</v>
      </c>
      <c r="M157" s="454"/>
      <c r="N157" s="447"/>
      <c r="O157" s="1737"/>
      <c r="P157" s="1737"/>
      <c r="AH157" s="1744">
        <v>0</v>
      </c>
    </row>
    <row s="538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381" customFormat="1" customHeight="1" ht="0.75" hidden="1">
      <c r="A159" s="1893"/>
      <c r="B159" s="1893"/>
      <c r="C159" s="482" t="s">
        <v>1156</v>
      </c>
      <c r="D159" s="2575"/>
      <c r="E159" s="2317"/>
      <c r="F159" s="2496"/>
      <c r="G159" s="513"/>
      <c r="H159" s="1613"/>
      <c r="I159" s="764"/>
      <c r="J159" s="684"/>
      <c r="K159" s="1613"/>
      <c r="L159" s="327"/>
      <c r="M159" s="454"/>
      <c r="N159" s="447"/>
      <c r="O159" s="1737"/>
      <c r="P159" s="1737"/>
      <c r="AH159" s="1744">
        <v>0</v>
      </c>
    </row>
    <row s="5381" customFormat="1" customHeight="1" ht="18.75" hidden="1">
      <c r="A160" s="1893" t="s">
        <v>184</v>
      </c>
      <c r="B160" s="1893" t="s">
        <v>185</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309</v>
      </c>
      <c r="M160" s="454"/>
      <c r="N160" s="447"/>
      <c r="O160" s="1737"/>
      <c r="P160" s="1737"/>
      <c r="AH160" s="1744">
        <v>0</v>
      </c>
    </row>
    <row s="538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381" customFormat="1" customHeight="1" ht="0.75" hidden="1">
      <c r="A162" s="1893"/>
      <c r="B162" s="1893"/>
      <c r="C162" s="482" t="s">
        <v>1156</v>
      </c>
      <c r="D162" s="2575"/>
      <c r="E162" s="2317"/>
      <c r="F162" s="2496"/>
      <c r="G162" s="513"/>
      <c r="H162" s="1613"/>
      <c r="I162" s="764"/>
      <c r="J162" s="684"/>
      <c r="K162" s="1613"/>
      <c r="L162" s="327"/>
      <c r="M162" s="454"/>
      <c r="N162" s="447"/>
      <c r="O162" s="1737"/>
      <c r="P162" s="1737"/>
      <c r="AH162" s="1744">
        <v>0</v>
      </c>
    </row>
    <row s="5381" customFormat="1" customHeight="1" ht="18.75" hidden="1">
      <c r="A163" s="1893" t="s">
        <v>190</v>
      </c>
      <c r="B163" s="1893" t="s">
        <v>191</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309</v>
      </c>
      <c r="M163" s="454"/>
      <c r="N163" s="447"/>
      <c r="O163" s="1737"/>
      <c r="P163" s="1737"/>
      <c r="AH163" s="1744">
        <v>0</v>
      </c>
    </row>
    <row s="538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381" customFormat="1" customHeight="1" ht="0.75" hidden="1">
      <c r="A165" s="1893"/>
      <c r="B165" s="1893"/>
      <c r="C165" s="482" t="s">
        <v>1156</v>
      </c>
      <c r="D165" s="2575"/>
      <c r="E165" s="2317"/>
      <c r="F165" s="2496"/>
      <c r="G165" s="513"/>
      <c r="H165" s="1613"/>
      <c r="I165" s="764"/>
      <c r="J165" s="684"/>
      <c r="K165" s="1613"/>
      <c r="L165" s="327"/>
      <c r="M165" s="454"/>
      <c r="N165" s="447"/>
      <c r="O165" s="1737"/>
      <c r="P165" s="1737"/>
      <c r="AH165" s="1744">
        <v>0</v>
      </c>
    </row>
    <row s="5381" customFormat="1" customHeight="1" ht="18.75" hidden="1">
      <c r="A166" s="1893" t="s">
        <v>196</v>
      </c>
      <c r="B166" s="1893" t="s">
        <v>197</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309</v>
      </c>
      <c r="M166" s="454"/>
      <c r="N166" s="447"/>
      <c r="O166" s="1737"/>
      <c r="P166" s="1737"/>
      <c r="AH166" s="1744">
        <v>0</v>
      </c>
    </row>
    <row s="538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381" customFormat="1" customHeight="1" ht="0.75" hidden="1">
      <c r="A168" s="1893"/>
      <c r="B168" s="1893"/>
      <c r="C168" s="482" t="s">
        <v>1156</v>
      </c>
      <c r="D168" s="2575"/>
      <c r="E168" s="2317"/>
      <c r="F168" s="2496"/>
      <c r="G168" s="513"/>
      <c r="H168" s="1613"/>
      <c r="I168" s="764"/>
      <c r="J168" s="684"/>
      <c r="K168" s="1613"/>
      <c r="L168" s="327"/>
      <c r="M168" s="454"/>
      <c r="N168" s="447"/>
      <c r="O168" s="1737"/>
      <c r="P168" s="1737"/>
      <c r="AH168" s="1744">
        <v>0</v>
      </c>
    </row>
    <row s="5381" customFormat="1" customHeight="1" ht="18.75" hidden="1">
      <c r="A169" s="1893" t="s">
        <v>202</v>
      </c>
      <c r="B169" s="1893" t="s">
        <v>203</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309</v>
      </c>
      <c r="M169" s="454"/>
      <c r="N169" s="447"/>
      <c r="O169" s="1737"/>
      <c r="P169" s="1737"/>
      <c r="AH169" s="1744">
        <v>0</v>
      </c>
    </row>
    <row s="5381"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381" customFormat="1" customHeight="1" ht="0.75" hidden="1">
      <c r="A171" s="1893"/>
      <c r="B171" s="1893"/>
      <c r="C171" s="482" t="s">
        <v>1156</v>
      </c>
      <c r="D171" s="2575"/>
      <c r="E171" s="2317"/>
      <c r="F171" s="2496"/>
      <c r="G171" s="513"/>
      <c r="H171" s="1613"/>
      <c r="I171" s="764"/>
      <c r="J171" s="684"/>
      <c r="K171" s="1613"/>
      <c r="L171" s="327"/>
      <c r="M171" s="454"/>
      <c r="N171" s="447"/>
      <c r="O171" s="1737"/>
      <c r="P171" s="1737"/>
      <c r="AH171" s="1744">
        <v>0</v>
      </c>
    </row>
    <row s="5381"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309</v>
      </c>
      <c r="M172" s="454"/>
      <c r="N172" s="447"/>
      <c r="O172" s="1737"/>
      <c r="P172" s="1737"/>
      <c r="AH172" s="1744">
        <v>0</v>
      </c>
    </row>
    <row s="538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381" customFormat="1" customHeight="1" ht="0.75" hidden="1">
      <c r="A174" s="1893"/>
      <c r="B174" s="1893"/>
      <c r="C174" s="482" t="s">
        <v>1156</v>
      </c>
      <c r="D174" s="2575"/>
      <c r="E174" s="2317"/>
      <c r="F174" s="2496"/>
      <c r="G174" s="513"/>
      <c r="H174" s="1613"/>
      <c r="I174" s="764"/>
      <c r="J174" s="684"/>
      <c r="K174" s="1613"/>
      <c r="L174" s="327"/>
      <c r="M174" s="454"/>
      <c r="N174" s="447"/>
      <c r="O174" s="1737"/>
      <c r="P174" s="1737"/>
      <c r="AH174" s="1744">
        <v>0</v>
      </c>
    </row>
    <row s="5381" customFormat="1" customHeight="1" ht="18.75" hidden="1">
      <c r="A175" s="1893" t="s">
        <v>228</v>
      </c>
      <c r="B175" s="1893" t="s">
        <v>229</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309</v>
      </c>
      <c r="M175" s="454"/>
      <c r="N175" s="447"/>
      <c r="O175" s="1737"/>
      <c r="P175" s="1737"/>
      <c r="AH175" s="1744">
        <v>0</v>
      </c>
    </row>
    <row s="538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381" customFormat="1" customHeight="1" ht="0.75" hidden="1">
      <c r="A177" s="1893"/>
      <c r="B177" s="1893"/>
      <c r="C177" s="482" t="s">
        <v>1156</v>
      </c>
      <c r="D177" s="2575"/>
      <c r="E177" s="2317"/>
      <c r="F177" s="2496"/>
      <c r="G177" s="513"/>
      <c r="H177" s="1613"/>
      <c r="I177" s="764"/>
      <c r="J177" s="684"/>
      <c r="K177" s="1613"/>
      <c r="L177" s="327"/>
      <c r="M177" s="454"/>
      <c r="N177" s="447"/>
      <c r="O177" s="1737"/>
      <c r="P177" s="1737"/>
      <c r="AH177" s="1744">
        <v>0</v>
      </c>
    </row>
    <row s="5381" customFormat="1" customHeight="1" ht="18.75" hidden="1">
      <c r="A178" s="1893" t="s">
        <v>233</v>
      </c>
      <c r="B178" s="1893" t="s">
        <v>234</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309</v>
      </c>
      <c r="M178" s="454"/>
      <c r="N178" s="447"/>
      <c r="O178" s="1737"/>
      <c r="P178" s="1737"/>
      <c r="AH178" s="1744">
        <v>0</v>
      </c>
    </row>
    <row s="538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381" customFormat="1" customHeight="1" ht="0.75" hidden="1">
      <c r="A180" s="1893"/>
      <c r="B180" s="1893"/>
      <c r="C180" s="482" t="s">
        <v>1156</v>
      </c>
      <c r="D180" s="2575"/>
      <c r="E180" s="2317"/>
      <c r="F180" s="2496"/>
      <c r="G180" s="513"/>
      <c r="H180" s="1613"/>
      <c r="I180" s="764"/>
      <c r="J180" s="684"/>
      <c r="K180" s="1613"/>
      <c r="L180" s="327"/>
      <c r="M180" s="454"/>
      <c r="N180" s="447"/>
      <c r="O180" s="1737"/>
      <c r="P180" s="1737"/>
      <c r="AH180" s="1744">
        <v>0</v>
      </c>
    </row>
    <row s="5381" customFormat="1" customHeight="1" ht="18.75" hidden="1">
      <c r="A181" s="1893" t="s">
        <v>238</v>
      </c>
      <c r="B181" s="1893" t="s">
        <v>239</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309</v>
      </c>
      <c r="M181" s="454"/>
      <c r="N181" s="447"/>
      <c r="O181" s="1737"/>
      <c r="P181" s="1737"/>
      <c r="AH181" s="1744">
        <v>0</v>
      </c>
    </row>
    <row s="538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381" customFormat="1" customHeight="1" ht="0.75" hidden="1">
      <c r="A183" s="1893"/>
      <c r="B183" s="1893"/>
      <c r="C183" s="482" t="s">
        <v>1156</v>
      </c>
      <c r="D183" s="2575"/>
      <c r="E183" s="2317"/>
      <c r="F183" s="2496"/>
      <c r="G183" s="513"/>
      <c r="H183" s="1613"/>
      <c r="I183" s="764"/>
      <c r="J183" s="684"/>
      <c r="K183" s="1613"/>
      <c r="L183" s="327"/>
      <c r="M183" s="454"/>
      <c r="N183" s="447"/>
      <c r="O183" s="1737"/>
      <c r="P183" s="1737"/>
      <c r="AH183" s="1744">
        <v>0</v>
      </c>
    </row>
    <row s="5381" customFormat="1" customHeight="1" ht="18.75" hidden="1">
      <c r="A184" s="1893" t="s">
        <v>243</v>
      </c>
      <c r="B184" s="1893" t="s">
        <v>244</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309</v>
      </c>
      <c r="M184" s="454"/>
      <c r="N184" s="447"/>
      <c r="O184" s="1737"/>
      <c r="P184" s="1737"/>
      <c r="AH184" s="1744">
        <v>0</v>
      </c>
    </row>
    <row s="538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381" customFormat="1" customHeight="1" ht="0.75" hidden="1">
      <c r="A186" s="1893"/>
      <c r="B186" s="1893"/>
      <c r="C186" s="482" t="s">
        <v>1156</v>
      </c>
      <c r="D186" s="2575"/>
      <c r="E186" s="2317"/>
      <c r="F186" s="2496"/>
      <c r="G186" s="513"/>
      <c r="H186" s="1613"/>
      <c r="I186" s="764"/>
      <c r="J186" s="684"/>
      <c r="K186" s="1613"/>
      <c r="L186" s="327"/>
      <c r="M186" s="454"/>
      <c r="N186" s="447"/>
      <c r="O186" s="1737"/>
      <c r="P186" s="1737"/>
      <c r="AH186" s="1744">
        <v>0</v>
      </c>
    </row>
    <row s="5381" customFormat="1" customHeight="1" ht="18.75" hidden="1">
      <c r="A187" s="1893" t="s">
        <v>248</v>
      </c>
      <c r="B187" s="1893" t="s">
        <v>249</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309</v>
      </c>
      <c r="M187" s="454"/>
      <c r="N187" s="447"/>
      <c r="O187" s="1737"/>
      <c r="P187" s="1737"/>
      <c r="AH187" s="1744">
        <v>0</v>
      </c>
    </row>
    <row s="538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381" customFormat="1" customHeight="1" ht="0.75" hidden="1">
      <c r="A189" s="1893"/>
      <c r="B189" s="1893"/>
      <c r="C189" s="482" t="s">
        <v>1156</v>
      </c>
      <c r="D189" s="2575"/>
      <c r="E189" s="2317"/>
      <c r="F189" s="2496"/>
      <c r="G189" s="513"/>
      <c r="H189" s="1613"/>
      <c r="I189" s="764"/>
      <c r="J189" s="684"/>
      <c r="K189" s="1613"/>
      <c r="L189" s="327"/>
      <c r="M189" s="454"/>
      <c r="N189" s="447"/>
      <c r="O189" s="1737"/>
      <c r="P189" s="1737"/>
      <c r="AH189" s="1744">
        <v>0</v>
      </c>
    </row>
    <row s="5381" customFormat="1" customHeight="1" ht="18.75" hidden="1">
      <c r="A190" s="1893" t="s">
        <v>253</v>
      </c>
      <c r="B190" s="1893" t="s">
        <v>254</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309</v>
      </c>
      <c r="M190" s="454"/>
      <c r="N190" s="447"/>
      <c r="O190" s="1737"/>
      <c r="P190" s="1737"/>
      <c r="AH190" s="1744">
        <v>0</v>
      </c>
    </row>
    <row s="538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381" customFormat="1" customHeight="1" ht="0.75" hidden="1">
      <c r="A192" s="1893"/>
      <c r="B192" s="1893"/>
      <c r="C192" s="482" t="s">
        <v>1156</v>
      </c>
      <c r="D192" s="2575"/>
      <c r="E192" s="2317"/>
      <c r="F192" s="2496"/>
      <c r="G192" s="513"/>
      <c r="H192" s="1613"/>
      <c r="I192" s="764"/>
      <c r="J192" s="684"/>
      <c r="K192" s="1613"/>
      <c r="L192" s="327"/>
      <c r="M192" s="454"/>
      <c r="N192" s="447"/>
      <c r="O192" s="1737"/>
      <c r="P192" s="1737"/>
      <c r="AH192" s="1744">
        <v>0</v>
      </c>
    </row>
    <row s="5381" customFormat="1" customHeight="1" ht="18.75" hidden="1">
      <c r="A193" s="1893" t="s">
        <v>258</v>
      </c>
      <c r="B193" s="1893" t="s">
        <v>259</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309</v>
      </c>
      <c r="M193" s="454"/>
      <c r="N193" s="447"/>
      <c r="O193" s="1737"/>
      <c r="P193" s="1737"/>
      <c r="AH193" s="1744">
        <v>0</v>
      </c>
    </row>
    <row s="538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381" customFormat="1" customHeight="1" ht="0.75" hidden="1">
      <c r="A195" s="1893"/>
      <c r="B195" s="1893"/>
      <c r="C195" s="482" t="s">
        <v>1156</v>
      </c>
      <c r="D195" s="2575"/>
      <c r="E195" s="2317"/>
      <c r="F195" s="2496"/>
      <c r="G195" s="513"/>
      <c r="H195" s="1613"/>
      <c r="I195" s="764"/>
      <c r="J195" s="684"/>
      <c r="K195" s="1613"/>
      <c r="L195" s="327"/>
      <c r="M195" s="454"/>
      <c r="N195" s="447"/>
      <c r="O195" s="1737"/>
      <c r="P195" s="1737"/>
      <c r="AH195" s="1744">
        <v>0</v>
      </c>
    </row>
    <row s="5381" customFormat="1" customHeight="1" ht="18.75" hidden="1">
      <c r="A196" s="1893" t="s">
        <v>263</v>
      </c>
      <c r="B196" s="1893" t="s">
        <v>264</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309</v>
      </c>
      <c r="M196" s="454"/>
      <c r="N196" s="447"/>
      <c r="O196" s="1737"/>
      <c r="P196" s="1737"/>
      <c r="AH196" s="1744">
        <v>0</v>
      </c>
    </row>
    <row s="538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381" customFormat="1" customHeight="1" ht="0.75" hidden="1">
      <c r="A198" s="1893"/>
      <c r="B198" s="1893"/>
      <c r="C198" s="482" t="s">
        <v>1156</v>
      </c>
      <c r="D198" s="2575"/>
      <c r="E198" s="2317"/>
      <c r="F198" s="2496"/>
      <c r="G198" s="513"/>
      <c r="H198" s="1613"/>
      <c r="I198" s="764"/>
      <c r="J198" s="684"/>
      <c r="K198" s="1613"/>
      <c r="L198" s="327"/>
      <c r="M198" s="454"/>
      <c r="N198" s="447"/>
      <c r="O198" s="1737"/>
      <c r="P198" s="1737"/>
      <c r="AH198" s="1744">
        <v>0</v>
      </c>
    </row>
    <row s="5381" customFormat="1" customHeight="1" ht="18.75" hidden="1">
      <c r="A199" s="1893" t="s">
        <v>268</v>
      </c>
      <c r="B199" s="1893" t="s">
        <v>269</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309</v>
      </c>
      <c r="M199" s="454"/>
      <c r="N199" s="447"/>
      <c r="O199" s="1737"/>
      <c r="P199" s="1737"/>
      <c r="AH199" s="1744">
        <v>0</v>
      </c>
    </row>
    <row s="538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381" customFormat="1" customHeight="1" ht="0.75" hidden="1">
      <c r="A201" s="1893"/>
      <c r="B201" s="1893"/>
      <c r="C201" s="482" t="s">
        <v>1156</v>
      </c>
      <c r="D201" s="2575"/>
      <c r="E201" s="2317"/>
      <c r="F201" s="2496"/>
      <c r="G201" s="513"/>
      <c r="H201" s="1613"/>
      <c r="I201" s="764"/>
      <c r="J201" s="684"/>
      <c r="K201" s="1613"/>
      <c r="L201" s="327"/>
      <c r="M201" s="454"/>
      <c r="N201" s="447"/>
      <c r="O201" s="1737"/>
      <c r="P201" s="1737"/>
      <c r="AH201" s="1744">
        <v>0</v>
      </c>
    </row>
    <row s="5381" customFormat="1" customHeight="1" ht="18.75" hidden="1">
      <c r="A202" s="1893" t="s">
        <v>273</v>
      </c>
      <c r="B202" s="1893" t="s">
        <v>274</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309</v>
      </c>
      <c r="M202" s="454"/>
      <c r="N202" s="447"/>
      <c r="O202" s="1737"/>
      <c r="P202" s="1737"/>
      <c r="AH202" s="1744">
        <v>0</v>
      </c>
    </row>
    <row s="538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381" customFormat="1" customHeight="1" ht="0.75" hidden="1">
      <c r="A204" s="1893"/>
      <c r="B204" s="1893"/>
      <c r="C204" s="482" t="s">
        <v>1156</v>
      </c>
      <c r="D204" s="2575"/>
      <c r="E204" s="2317"/>
      <c r="F204" s="2496"/>
      <c r="G204" s="513"/>
      <c r="H204" s="1613"/>
      <c r="I204" s="764"/>
      <c r="J204" s="684"/>
      <c r="K204" s="1613"/>
      <c r="L204" s="327"/>
      <c r="M204" s="454"/>
      <c r="N204" s="447"/>
      <c r="O204" s="1737"/>
      <c r="P204" s="1737"/>
      <c r="AH204" s="1744">
        <v>0</v>
      </c>
    </row>
    <row s="5381" customFormat="1" customHeight="1" ht="18.75" hidden="1">
      <c r="A205" s="1893" t="s">
        <v>278</v>
      </c>
      <c r="B205" s="1893" t="s">
        <v>279</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309</v>
      </c>
      <c r="M205" s="454"/>
      <c r="N205" s="447"/>
      <c r="O205" s="1737"/>
      <c r="P205" s="1737"/>
      <c r="AH205" s="1744">
        <v>0</v>
      </c>
    </row>
    <row s="538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381" customFormat="1" customHeight="1" ht="1.05">
      <c r="A207" s="1893"/>
      <c r="B207" s="1893"/>
      <c r="C207" s="482" t="s">
        <v>1156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115</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1" customFormat="1" customHeight="1" ht="60.75" hidden="1">
      <c r="A209" s="1893" t="s">
        <v>160</v>
      </c>
      <c r="B209" s="1893" t="s">
        <v>161</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381" customFormat="1" customHeight="1" ht="0.75" hidden="1">
      <c r="A211" s="1893"/>
      <c r="B211" s="1893"/>
      <c r="C211" s="482" t="s">
        <v>1156</v>
      </c>
      <c r="D211" s="2575"/>
      <c r="E211" s="2317"/>
      <c r="F211" s="2496"/>
      <c r="G211" s="513"/>
      <c r="H211" s="1613"/>
      <c r="I211" s="764"/>
      <c r="J211" s="684"/>
      <c r="K211" s="1613"/>
      <c r="L211" s="327"/>
      <c r="M211" s="2283"/>
      <c r="N211" s="447"/>
      <c r="O211" s="1737"/>
      <c r="P211" s="1737"/>
      <c r="AH211" s="1744">
        <v>0</v>
      </c>
    </row>
    <row s="5381" customFormat="1" customHeight="1" ht="45" hidden="1">
      <c r="A212" s="1893" t="s">
        <v>165</v>
      </c>
      <c r="B212" s="1893" t="s">
        <v>166</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309</v>
      </c>
      <c r="M212" s="2284"/>
      <c r="N212" s="447"/>
      <c r="O212" s="1737"/>
      <c r="P212" s="1737"/>
      <c r="AH212" s="1744">
        <v>0</v>
      </c>
    </row>
    <row s="538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381" customFormat="1" customHeight="1" ht="0.75" hidden="1">
      <c r="A214" s="1893"/>
      <c r="B214" s="1893"/>
      <c r="C214" s="482" t="s">
        <v>1156</v>
      </c>
      <c r="D214" s="2575"/>
      <c r="E214" s="2317"/>
      <c r="F214" s="2496"/>
      <c r="G214" s="513"/>
      <c r="H214" s="1613"/>
      <c r="I214" s="764"/>
      <c r="J214" s="684"/>
      <c r="K214" s="1613"/>
      <c r="L214" s="327"/>
      <c r="M214" s="454"/>
      <c r="N214" s="447"/>
      <c r="O214" s="1737"/>
      <c r="P214" s="1737"/>
      <c r="AH214" s="1744">
        <v>0</v>
      </c>
    </row>
    <row s="5381" customFormat="1" customHeight="1" ht="45" hidden="1">
      <c r="A215" s="1893" t="s">
        <v>172</v>
      </c>
      <c r="B215" s="1893" t="s">
        <v>173</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309</v>
      </c>
      <c r="M215" s="454"/>
      <c r="N215" s="447"/>
      <c r="O215" s="1737"/>
      <c r="P215" s="1737"/>
      <c r="AH215" s="1744">
        <v>0</v>
      </c>
    </row>
    <row s="538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381" customFormat="1" customHeight="1" ht="0.75" hidden="1">
      <c r="A217" s="1893"/>
      <c r="B217" s="1893"/>
      <c r="C217" s="482" t="s">
        <v>1156</v>
      </c>
      <c r="D217" s="2575"/>
      <c r="E217" s="2317"/>
      <c r="F217" s="2496"/>
      <c r="G217" s="513"/>
      <c r="H217" s="1613"/>
      <c r="I217" s="764"/>
      <c r="J217" s="684"/>
      <c r="K217" s="1613"/>
      <c r="L217" s="327"/>
      <c r="M217" s="454"/>
      <c r="N217" s="447"/>
      <c r="O217" s="1737"/>
      <c r="P217" s="1737"/>
      <c r="AH217" s="1744">
        <v>0</v>
      </c>
    </row>
    <row s="5381" customFormat="1" customHeight="1" ht="45" hidden="1">
      <c r="A218" s="1893" t="s">
        <v>178</v>
      </c>
      <c r="B218" s="1893" t="s">
        <v>179</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309</v>
      </c>
      <c r="M218" s="454"/>
      <c r="N218" s="447"/>
      <c r="O218" s="1737"/>
      <c r="P218" s="1737"/>
      <c r="AH218" s="1744">
        <v>0</v>
      </c>
    </row>
    <row s="538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381" customFormat="1" customHeight="1" ht="0.75" hidden="1">
      <c r="A220" s="1893"/>
      <c r="B220" s="1893"/>
      <c r="C220" s="482" t="s">
        <v>1156</v>
      </c>
      <c r="D220" s="2575"/>
      <c r="E220" s="2317"/>
      <c r="F220" s="2496"/>
      <c r="G220" s="513"/>
      <c r="H220" s="1613"/>
      <c r="I220" s="764"/>
      <c r="J220" s="684"/>
      <c r="K220" s="1613"/>
      <c r="L220" s="327"/>
      <c r="M220" s="454"/>
      <c r="N220" s="447"/>
      <c r="O220" s="1737"/>
      <c r="P220" s="1737"/>
      <c r="AH220" s="1744">
        <v>0</v>
      </c>
    </row>
    <row s="5381" customFormat="1" customHeight="1" ht="18.75" hidden="1">
      <c r="A221" s="1893" t="s">
        <v>184</v>
      </c>
      <c r="B221" s="1893" t="s">
        <v>185</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309</v>
      </c>
      <c r="M221" s="454"/>
      <c r="N221" s="447"/>
      <c r="O221" s="1737"/>
      <c r="P221" s="1737"/>
      <c r="AH221" s="1744">
        <v>0</v>
      </c>
    </row>
    <row s="538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381" customFormat="1" customHeight="1" ht="0.75" hidden="1">
      <c r="A223" s="1893"/>
      <c r="B223" s="1893"/>
      <c r="C223" s="482" t="s">
        <v>1156</v>
      </c>
      <c r="D223" s="2575"/>
      <c r="E223" s="2317"/>
      <c r="F223" s="2496"/>
      <c r="G223" s="513"/>
      <c r="H223" s="1613"/>
      <c r="I223" s="764"/>
      <c r="J223" s="684"/>
      <c r="K223" s="1613"/>
      <c r="L223" s="327"/>
      <c r="M223" s="454"/>
      <c r="N223" s="447"/>
      <c r="O223" s="1737"/>
      <c r="P223" s="1737"/>
      <c r="AH223" s="1744">
        <v>0</v>
      </c>
    </row>
    <row s="5381" customFormat="1" customHeight="1" ht="18.75" hidden="1">
      <c r="A224" s="1893" t="s">
        <v>190</v>
      </c>
      <c r="B224" s="1893" t="s">
        <v>191</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309</v>
      </c>
      <c r="M224" s="454"/>
      <c r="N224" s="447"/>
      <c r="O224" s="1737"/>
      <c r="P224" s="1737"/>
      <c r="AH224" s="1744">
        <v>0</v>
      </c>
    </row>
    <row s="538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381" customFormat="1" customHeight="1" ht="0.75" hidden="1">
      <c r="A226" s="1893"/>
      <c r="B226" s="1893"/>
      <c r="C226" s="482" t="s">
        <v>1156</v>
      </c>
      <c r="D226" s="2575"/>
      <c r="E226" s="2317"/>
      <c r="F226" s="2496"/>
      <c r="G226" s="513"/>
      <c r="H226" s="1613"/>
      <c r="I226" s="764"/>
      <c r="J226" s="684"/>
      <c r="K226" s="1613"/>
      <c r="L226" s="327"/>
      <c r="M226" s="454"/>
      <c r="N226" s="447"/>
      <c r="O226" s="1737"/>
      <c r="P226" s="1737"/>
      <c r="AH226" s="1744">
        <v>0</v>
      </c>
    </row>
    <row s="5381" customFormat="1" customHeight="1" ht="18.75" hidden="1">
      <c r="A227" s="1893" t="s">
        <v>196</v>
      </c>
      <c r="B227" s="1893" t="s">
        <v>197</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309</v>
      </c>
      <c r="M227" s="454"/>
      <c r="N227" s="447"/>
      <c r="O227" s="1737"/>
      <c r="P227" s="1737"/>
      <c r="AH227" s="1744">
        <v>0</v>
      </c>
    </row>
    <row s="538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381" customFormat="1" customHeight="1" ht="0.75" hidden="1">
      <c r="A229" s="1893"/>
      <c r="B229" s="1893"/>
      <c r="C229" s="482" t="s">
        <v>1156</v>
      </c>
      <c r="D229" s="2575"/>
      <c r="E229" s="2317"/>
      <c r="F229" s="2496"/>
      <c r="G229" s="513"/>
      <c r="H229" s="1613"/>
      <c r="I229" s="764"/>
      <c r="J229" s="684"/>
      <c r="K229" s="1613"/>
      <c r="L229" s="327"/>
      <c r="M229" s="454"/>
      <c r="N229" s="447"/>
      <c r="O229" s="1737"/>
      <c r="P229" s="1737"/>
      <c r="AH229" s="1744">
        <v>0</v>
      </c>
    </row>
    <row s="5381" customFormat="1" customHeight="1" ht="18.75" hidden="1">
      <c r="A230" s="1893" t="s">
        <v>202</v>
      </c>
      <c r="B230" s="1893" t="s">
        <v>203</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309</v>
      </c>
      <c r="M230" s="454"/>
      <c r="N230" s="447"/>
      <c r="O230" s="1737"/>
      <c r="P230" s="1737"/>
      <c r="AH230" s="1744">
        <v>0</v>
      </c>
    </row>
    <row s="5381"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381" customFormat="1" customHeight="1" ht="0.75" hidden="1">
      <c r="A232" s="1893"/>
      <c r="B232" s="1893"/>
      <c r="C232" s="482" t="s">
        <v>1156</v>
      </c>
      <c r="D232" s="2575"/>
      <c r="E232" s="2317"/>
      <c r="F232" s="2496"/>
      <c r="G232" s="513"/>
      <c r="H232" s="1613"/>
      <c r="I232" s="764"/>
      <c r="J232" s="684"/>
      <c r="K232" s="1613"/>
      <c r="L232" s="327"/>
      <c r="M232" s="454"/>
      <c r="N232" s="447"/>
      <c r="O232" s="1737"/>
      <c r="P232" s="1737"/>
      <c r="AH232" s="1744">
        <v>0</v>
      </c>
    </row>
    <row s="5381"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309</v>
      </c>
      <c r="M233" s="454"/>
      <c r="N233" s="447"/>
      <c r="O233" s="1737"/>
      <c r="P233" s="1737"/>
      <c r="AH233" s="1744">
        <v>0</v>
      </c>
    </row>
    <row s="538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381" customFormat="1" customHeight="1" ht="0.75" hidden="1">
      <c r="A235" s="1893"/>
      <c r="B235" s="1893"/>
      <c r="C235" s="482" t="s">
        <v>1156</v>
      </c>
      <c r="D235" s="2575"/>
      <c r="E235" s="2317"/>
      <c r="F235" s="2496"/>
      <c r="G235" s="513"/>
      <c r="H235" s="1613"/>
      <c r="I235" s="764"/>
      <c r="J235" s="684"/>
      <c r="K235" s="1613"/>
      <c r="L235" s="327"/>
      <c r="M235" s="454"/>
      <c r="N235" s="447"/>
      <c r="O235" s="1737"/>
      <c r="P235" s="1737"/>
      <c r="AH235" s="1744">
        <v>0</v>
      </c>
    </row>
    <row s="5381" customFormat="1" customHeight="1" ht="18.75" hidden="1">
      <c r="A236" s="1893" t="s">
        <v>228</v>
      </c>
      <c r="B236" s="1893" t="s">
        <v>229</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309</v>
      </c>
      <c r="M236" s="454"/>
      <c r="N236" s="447"/>
      <c r="O236" s="1737"/>
      <c r="P236" s="1737"/>
      <c r="AH236" s="1744">
        <v>0</v>
      </c>
    </row>
    <row s="538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381" customFormat="1" customHeight="1" ht="0.75" hidden="1">
      <c r="A238" s="1893"/>
      <c r="B238" s="1893"/>
      <c r="C238" s="482" t="s">
        <v>1156</v>
      </c>
      <c r="D238" s="2575"/>
      <c r="E238" s="2317"/>
      <c r="F238" s="2496"/>
      <c r="G238" s="513"/>
      <c r="H238" s="1613"/>
      <c r="I238" s="764"/>
      <c r="J238" s="684"/>
      <c r="K238" s="1613"/>
      <c r="L238" s="327"/>
      <c r="M238" s="454"/>
      <c r="N238" s="447"/>
      <c r="O238" s="1737"/>
      <c r="P238" s="1737"/>
      <c r="AH238" s="1744">
        <v>0</v>
      </c>
    </row>
    <row s="5381" customFormat="1" customHeight="1" ht="18.75" hidden="1">
      <c r="A239" s="1893" t="s">
        <v>233</v>
      </c>
      <c r="B239" s="1893" t="s">
        <v>234</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309</v>
      </c>
      <c r="M239" s="454"/>
      <c r="N239" s="447"/>
      <c r="O239" s="1737"/>
      <c r="P239" s="1737"/>
      <c r="AH239" s="1744">
        <v>0</v>
      </c>
    </row>
    <row s="538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381" customFormat="1" customHeight="1" ht="0.75" hidden="1">
      <c r="A241" s="1893"/>
      <c r="B241" s="1893"/>
      <c r="C241" s="482" t="s">
        <v>1156</v>
      </c>
      <c r="D241" s="2575"/>
      <c r="E241" s="2317"/>
      <c r="F241" s="2496"/>
      <c r="G241" s="513"/>
      <c r="H241" s="1613"/>
      <c r="I241" s="764"/>
      <c r="J241" s="684"/>
      <c r="K241" s="1613"/>
      <c r="L241" s="327"/>
      <c r="M241" s="454"/>
      <c r="N241" s="447"/>
      <c r="O241" s="1737"/>
      <c r="P241" s="1737"/>
      <c r="AH241" s="1744">
        <v>0</v>
      </c>
    </row>
    <row s="5381" customFormat="1" customHeight="1" ht="18.75" hidden="1">
      <c r="A242" s="1893" t="s">
        <v>238</v>
      </c>
      <c r="B242" s="1893" t="s">
        <v>239</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309</v>
      </c>
      <c r="M242" s="454"/>
      <c r="N242" s="447"/>
      <c r="O242" s="1737"/>
      <c r="P242" s="1737"/>
      <c r="AH242" s="1744">
        <v>0</v>
      </c>
    </row>
    <row s="538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381" customFormat="1" customHeight="1" ht="0.75" hidden="1">
      <c r="A244" s="1893"/>
      <c r="B244" s="1893"/>
      <c r="C244" s="482" t="s">
        <v>1156</v>
      </c>
      <c r="D244" s="2575"/>
      <c r="E244" s="2317"/>
      <c r="F244" s="2496"/>
      <c r="G244" s="513"/>
      <c r="H244" s="1613"/>
      <c r="I244" s="764"/>
      <c r="J244" s="684"/>
      <c r="K244" s="1613"/>
      <c r="L244" s="327"/>
      <c r="M244" s="454"/>
      <c r="N244" s="447"/>
      <c r="O244" s="1737"/>
      <c r="P244" s="1737"/>
      <c r="AH244" s="1744">
        <v>0</v>
      </c>
    </row>
    <row s="5381" customFormat="1" customHeight="1" ht="18.75" hidden="1">
      <c r="A245" s="1893" t="s">
        <v>243</v>
      </c>
      <c r="B245" s="1893" t="s">
        <v>244</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309</v>
      </c>
      <c r="M245" s="454"/>
      <c r="N245" s="447"/>
      <c r="O245" s="1737"/>
      <c r="P245" s="1737"/>
      <c r="AH245" s="1744">
        <v>0</v>
      </c>
    </row>
    <row s="538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381" customFormat="1" customHeight="1" ht="0.75" hidden="1">
      <c r="A247" s="1893"/>
      <c r="B247" s="1893"/>
      <c r="C247" s="482" t="s">
        <v>1156</v>
      </c>
      <c r="D247" s="2575"/>
      <c r="E247" s="2317"/>
      <c r="F247" s="2496"/>
      <c r="G247" s="513"/>
      <c r="H247" s="1613"/>
      <c r="I247" s="764"/>
      <c r="J247" s="684"/>
      <c r="K247" s="1613"/>
      <c r="L247" s="327"/>
      <c r="M247" s="454"/>
      <c r="N247" s="447"/>
      <c r="O247" s="1737"/>
      <c r="P247" s="1737"/>
      <c r="AH247" s="1744">
        <v>0</v>
      </c>
    </row>
    <row s="5381" customFormat="1" customHeight="1" ht="18.75" hidden="1">
      <c r="A248" s="1893" t="s">
        <v>248</v>
      </c>
      <c r="B248" s="1893" t="s">
        <v>249</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309</v>
      </c>
      <c r="M248" s="454"/>
      <c r="N248" s="447"/>
      <c r="O248" s="1737"/>
      <c r="P248" s="1737"/>
      <c r="AH248" s="1744">
        <v>0</v>
      </c>
    </row>
    <row s="538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381" customFormat="1" customHeight="1" ht="0.75" hidden="1">
      <c r="A250" s="1893"/>
      <c r="B250" s="1893"/>
      <c r="C250" s="482" t="s">
        <v>1156</v>
      </c>
      <c r="D250" s="2575"/>
      <c r="E250" s="2317"/>
      <c r="F250" s="2496"/>
      <c r="G250" s="513"/>
      <c r="H250" s="1613"/>
      <c r="I250" s="764"/>
      <c r="J250" s="684"/>
      <c r="K250" s="1613"/>
      <c r="L250" s="327"/>
      <c r="M250" s="454"/>
      <c r="N250" s="447"/>
      <c r="O250" s="1737"/>
      <c r="P250" s="1737"/>
      <c r="AH250" s="1744">
        <v>0</v>
      </c>
    </row>
    <row s="5381" customFormat="1" customHeight="1" ht="18.75" hidden="1">
      <c r="A251" s="1893" t="s">
        <v>253</v>
      </c>
      <c r="B251" s="1893" t="s">
        <v>254</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309</v>
      </c>
      <c r="M251" s="454"/>
      <c r="N251" s="447"/>
      <c r="O251" s="1737"/>
      <c r="P251" s="1737"/>
      <c r="AH251" s="1744">
        <v>0</v>
      </c>
    </row>
    <row s="538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381" customFormat="1" customHeight="1" ht="0.75" hidden="1">
      <c r="A253" s="1893"/>
      <c r="B253" s="1893"/>
      <c r="C253" s="482" t="s">
        <v>1156</v>
      </c>
      <c r="D253" s="2575"/>
      <c r="E253" s="2317"/>
      <c r="F253" s="2496"/>
      <c r="G253" s="513"/>
      <c r="H253" s="1613"/>
      <c r="I253" s="764"/>
      <c r="J253" s="684"/>
      <c r="K253" s="1613"/>
      <c r="L253" s="327"/>
      <c r="M253" s="454"/>
      <c r="N253" s="447"/>
      <c r="O253" s="1737"/>
      <c r="P253" s="1737"/>
      <c r="AH253" s="1744">
        <v>0</v>
      </c>
    </row>
    <row s="5381" customFormat="1" customHeight="1" ht="18.75" hidden="1">
      <c r="A254" s="1893" t="s">
        <v>258</v>
      </c>
      <c r="B254" s="1893" t="s">
        <v>259</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309</v>
      </c>
      <c r="M254" s="454"/>
      <c r="N254" s="447"/>
      <c r="O254" s="1737"/>
      <c r="P254" s="1737"/>
      <c r="AH254" s="1744">
        <v>0</v>
      </c>
    </row>
    <row s="538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381" customFormat="1" customHeight="1" ht="0.75" hidden="1">
      <c r="A256" s="1893"/>
      <c r="B256" s="1893"/>
      <c r="C256" s="482" t="s">
        <v>1156</v>
      </c>
      <c r="D256" s="2575"/>
      <c r="E256" s="2317"/>
      <c r="F256" s="2496"/>
      <c r="G256" s="513"/>
      <c r="H256" s="1613"/>
      <c r="I256" s="764"/>
      <c r="J256" s="684"/>
      <c r="K256" s="1613"/>
      <c r="L256" s="327"/>
      <c r="M256" s="454"/>
      <c r="N256" s="447"/>
      <c r="O256" s="1737"/>
      <c r="P256" s="1737"/>
      <c r="AH256" s="1744">
        <v>0</v>
      </c>
    </row>
    <row s="5381" customFormat="1" customHeight="1" ht="18.75" hidden="1">
      <c r="A257" s="1893" t="s">
        <v>263</v>
      </c>
      <c r="B257" s="1893" t="s">
        <v>264</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309</v>
      </c>
      <c r="M257" s="454"/>
      <c r="N257" s="447"/>
      <c r="O257" s="1737"/>
      <c r="P257" s="1737"/>
      <c r="AH257" s="1744">
        <v>0</v>
      </c>
    </row>
    <row s="538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381" customFormat="1" customHeight="1" ht="0.75" hidden="1">
      <c r="A259" s="1893"/>
      <c r="B259" s="1893"/>
      <c r="C259" s="482" t="s">
        <v>1156</v>
      </c>
      <c r="D259" s="2575"/>
      <c r="E259" s="2317"/>
      <c r="F259" s="2496"/>
      <c r="G259" s="513"/>
      <c r="H259" s="1613"/>
      <c r="I259" s="764"/>
      <c r="J259" s="684"/>
      <c r="K259" s="1613"/>
      <c r="L259" s="327"/>
      <c r="M259" s="454"/>
      <c r="N259" s="447"/>
      <c r="O259" s="1737"/>
      <c r="P259" s="1737"/>
      <c r="AH259" s="1744">
        <v>0</v>
      </c>
    </row>
    <row s="5381" customFormat="1" customHeight="1" ht="18.75" hidden="1">
      <c r="A260" s="1893" t="s">
        <v>268</v>
      </c>
      <c r="B260" s="1893" t="s">
        <v>269</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309</v>
      </c>
      <c r="M260" s="454"/>
      <c r="N260" s="447"/>
      <c r="O260" s="1737"/>
      <c r="P260" s="1737"/>
      <c r="AH260" s="1744">
        <v>0</v>
      </c>
    </row>
    <row s="538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381" customFormat="1" customHeight="1" ht="0.75" hidden="1">
      <c r="A262" s="1893"/>
      <c r="B262" s="1893"/>
      <c r="C262" s="482" t="s">
        <v>1156</v>
      </c>
      <c r="D262" s="2575"/>
      <c r="E262" s="2317"/>
      <c r="F262" s="2496"/>
      <c r="G262" s="513"/>
      <c r="H262" s="1613"/>
      <c r="I262" s="764"/>
      <c r="J262" s="684"/>
      <c r="K262" s="1613"/>
      <c r="L262" s="327"/>
      <c r="M262" s="454"/>
      <c r="N262" s="447"/>
      <c r="O262" s="1737"/>
      <c r="P262" s="1737"/>
      <c r="AH262" s="1744">
        <v>0</v>
      </c>
    </row>
    <row s="5381" customFormat="1" customHeight="1" ht="18.75" hidden="1">
      <c r="A263" s="1893" t="s">
        <v>273</v>
      </c>
      <c r="B263" s="1893" t="s">
        <v>274</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309</v>
      </c>
      <c r="M263" s="454"/>
      <c r="N263" s="447"/>
      <c r="O263" s="1737"/>
      <c r="P263" s="1737"/>
      <c r="AH263" s="1744">
        <v>0</v>
      </c>
    </row>
    <row s="538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381" customFormat="1" customHeight="1" ht="0.75" hidden="1">
      <c r="A265" s="1893"/>
      <c r="B265" s="1893"/>
      <c r="C265" s="482" t="s">
        <v>1156</v>
      </c>
      <c r="D265" s="2575"/>
      <c r="E265" s="2317"/>
      <c r="F265" s="2496"/>
      <c r="G265" s="513"/>
      <c r="H265" s="1613"/>
      <c r="I265" s="764"/>
      <c r="J265" s="684"/>
      <c r="K265" s="1613"/>
      <c r="L265" s="327"/>
      <c r="M265" s="454"/>
      <c r="N265" s="447"/>
      <c r="O265" s="1737"/>
      <c r="P265" s="1737"/>
      <c r="AH265" s="1744">
        <v>0</v>
      </c>
    </row>
    <row s="5381" customFormat="1" customHeight="1" ht="18.75" hidden="1">
      <c r="A266" s="1893" t="s">
        <v>278</v>
      </c>
      <c r="B266" s="1893" t="s">
        <v>279</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309</v>
      </c>
      <c r="M266" s="454"/>
      <c r="N266" s="447"/>
      <c r="O266" s="1737"/>
      <c r="P266" s="1737"/>
      <c r="AH266" s="1744">
        <v>0</v>
      </c>
    </row>
    <row s="538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381" customFormat="1" customHeight="1" ht="1.05">
      <c r="A268" s="1893"/>
      <c r="B268" s="1893"/>
      <c r="C268" s="482" t="s">
        <v>1156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1" customFormat="1" customHeight="1" ht="60.75" hidden="1">
      <c r="A270" s="1893" t="s">
        <v>160</v>
      </c>
      <c r="B270" s="1893" t="s">
        <v>161</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381" customFormat="1" customHeight="1" ht="0.75" hidden="1">
      <c r="A272" s="1893"/>
      <c r="B272" s="1893"/>
      <c r="C272" s="482" t="s">
        <v>1156</v>
      </c>
      <c r="D272" s="2575"/>
      <c r="E272" s="2317"/>
      <c r="F272" s="2496"/>
      <c r="G272" s="513"/>
      <c r="H272" s="1613"/>
      <c r="I272" s="764"/>
      <c r="J272" s="684"/>
      <c r="K272" s="1613"/>
      <c r="L272" s="327"/>
      <c r="M272" s="2283"/>
      <c r="N272" s="447"/>
      <c r="O272" s="1737"/>
      <c r="P272" s="1737"/>
      <c r="AH272" s="1744">
        <v>0</v>
      </c>
    </row>
    <row s="5381" customFormat="1" customHeight="1" ht="45" hidden="1">
      <c r="A273" s="1893" t="s">
        <v>165</v>
      </c>
      <c r="B273" s="1893" t="s">
        <v>166</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309</v>
      </c>
      <c r="M273" s="2284"/>
      <c r="N273" s="447"/>
      <c r="O273" s="1737"/>
      <c r="P273" s="1737"/>
      <c r="AH273" s="1744">
        <v>0</v>
      </c>
    </row>
    <row s="538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381" customFormat="1" customHeight="1" ht="0.75" hidden="1">
      <c r="A275" s="1893"/>
      <c r="B275" s="1893"/>
      <c r="C275" s="482" t="s">
        <v>1156</v>
      </c>
      <c r="D275" s="2575"/>
      <c r="E275" s="2317"/>
      <c r="F275" s="2496"/>
      <c r="G275" s="513"/>
      <c r="H275" s="1613"/>
      <c r="I275" s="764"/>
      <c r="J275" s="684"/>
      <c r="K275" s="1613"/>
      <c r="L275" s="327"/>
      <c r="M275" s="454"/>
      <c r="N275" s="447"/>
      <c r="O275" s="1737"/>
      <c r="P275" s="1737"/>
      <c r="AH275" s="1744">
        <v>0</v>
      </c>
    </row>
    <row s="5381" customFormat="1" customHeight="1" ht="45" hidden="1">
      <c r="A276" s="1893" t="s">
        <v>172</v>
      </c>
      <c r="B276" s="1893" t="s">
        <v>173</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309</v>
      </c>
      <c r="M276" s="454"/>
      <c r="N276" s="447"/>
      <c r="O276" s="1737"/>
      <c r="P276" s="1737"/>
      <c r="AH276" s="1744">
        <v>0</v>
      </c>
    </row>
    <row s="538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381" customFormat="1" customHeight="1" ht="0.75" hidden="1">
      <c r="A278" s="1893"/>
      <c r="B278" s="1893"/>
      <c r="C278" s="482" t="s">
        <v>1156</v>
      </c>
      <c r="D278" s="2575"/>
      <c r="E278" s="2317"/>
      <c r="F278" s="2496"/>
      <c r="G278" s="513"/>
      <c r="H278" s="1613"/>
      <c r="I278" s="764"/>
      <c r="J278" s="684"/>
      <c r="K278" s="1613"/>
      <c r="L278" s="327"/>
      <c r="M278" s="454"/>
      <c r="N278" s="447"/>
      <c r="O278" s="1737"/>
      <c r="P278" s="1737"/>
      <c r="AH278" s="1744">
        <v>0</v>
      </c>
    </row>
    <row s="5381" customFormat="1" customHeight="1" ht="45" hidden="1">
      <c r="A279" s="1893" t="s">
        <v>178</v>
      </c>
      <c r="B279" s="1893" t="s">
        <v>179</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309</v>
      </c>
      <c r="M279" s="454"/>
      <c r="N279" s="447"/>
      <c r="O279" s="1737"/>
      <c r="P279" s="1737"/>
      <c r="AH279" s="1744">
        <v>0</v>
      </c>
    </row>
    <row s="538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381" customFormat="1" customHeight="1" ht="0.75" hidden="1">
      <c r="A281" s="1893"/>
      <c r="B281" s="1893"/>
      <c r="C281" s="482" t="s">
        <v>1156</v>
      </c>
      <c r="D281" s="2575"/>
      <c r="E281" s="2317"/>
      <c r="F281" s="2496"/>
      <c r="G281" s="513"/>
      <c r="H281" s="1613"/>
      <c r="I281" s="764"/>
      <c r="J281" s="684"/>
      <c r="K281" s="1613"/>
      <c r="L281" s="327"/>
      <c r="M281" s="454"/>
      <c r="N281" s="447"/>
      <c r="O281" s="1737"/>
      <c r="P281" s="1737"/>
      <c r="AH281" s="1744">
        <v>0</v>
      </c>
    </row>
    <row s="5381" customFormat="1" customHeight="1" ht="18.75" hidden="1">
      <c r="A282" s="1893" t="s">
        <v>184</v>
      </c>
      <c r="B282" s="1893" t="s">
        <v>185</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309</v>
      </c>
      <c r="M282" s="454"/>
      <c r="N282" s="447"/>
      <c r="O282" s="1737"/>
      <c r="P282" s="1737"/>
      <c r="AH282" s="1744">
        <v>0</v>
      </c>
    </row>
    <row s="538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381" customFormat="1" customHeight="1" ht="0.75" hidden="1">
      <c r="A284" s="1893"/>
      <c r="B284" s="1893"/>
      <c r="C284" s="482" t="s">
        <v>1156</v>
      </c>
      <c r="D284" s="2575"/>
      <c r="E284" s="2317"/>
      <c r="F284" s="2496"/>
      <c r="G284" s="513"/>
      <c r="H284" s="1613"/>
      <c r="I284" s="764"/>
      <c r="J284" s="684"/>
      <c r="K284" s="1613"/>
      <c r="L284" s="327"/>
      <c r="M284" s="454"/>
      <c r="N284" s="447"/>
      <c r="O284" s="1737"/>
      <c r="P284" s="1737"/>
      <c r="AH284" s="1744">
        <v>0</v>
      </c>
    </row>
    <row s="5381" customFormat="1" customHeight="1" ht="18.75" hidden="1">
      <c r="A285" s="1893" t="s">
        <v>190</v>
      </c>
      <c r="B285" s="1893" t="s">
        <v>191</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309</v>
      </c>
      <c r="M285" s="454"/>
      <c r="N285" s="447"/>
      <c r="O285" s="1737"/>
      <c r="P285" s="1737"/>
      <c r="AH285" s="1744">
        <v>0</v>
      </c>
    </row>
    <row s="538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381" customFormat="1" customHeight="1" ht="0.75" hidden="1">
      <c r="A287" s="1893"/>
      <c r="B287" s="1893"/>
      <c r="C287" s="482" t="s">
        <v>1156</v>
      </c>
      <c r="D287" s="2575"/>
      <c r="E287" s="2317"/>
      <c r="F287" s="2496"/>
      <c r="G287" s="513"/>
      <c r="H287" s="1613"/>
      <c r="I287" s="764"/>
      <c r="J287" s="684"/>
      <c r="K287" s="1613"/>
      <c r="L287" s="327"/>
      <c r="M287" s="454"/>
      <c r="N287" s="447"/>
      <c r="O287" s="1737"/>
      <c r="P287" s="1737"/>
      <c r="AH287" s="1744">
        <v>0</v>
      </c>
    </row>
    <row s="5381" customFormat="1" customHeight="1" ht="18.75" hidden="1">
      <c r="A288" s="1893" t="s">
        <v>196</v>
      </c>
      <c r="B288" s="1893" t="s">
        <v>197</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309</v>
      </c>
      <c r="M288" s="454"/>
      <c r="N288" s="447"/>
      <c r="O288" s="1737"/>
      <c r="P288" s="1737"/>
      <c r="AH288" s="1744">
        <v>0</v>
      </c>
    </row>
    <row s="538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381" customFormat="1" customHeight="1" ht="0.75" hidden="1">
      <c r="A290" s="1893"/>
      <c r="B290" s="1893"/>
      <c r="C290" s="482" t="s">
        <v>1156</v>
      </c>
      <c r="D290" s="2575"/>
      <c r="E290" s="2317"/>
      <c r="F290" s="2496"/>
      <c r="G290" s="513"/>
      <c r="H290" s="1613"/>
      <c r="I290" s="764"/>
      <c r="J290" s="684"/>
      <c r="K290" s="1613"/>
      <c r="L290" s="327"/>
      <c r="M290" s="454"/>
      <c r="N290" s="447"/>
      <c r="O290" s="1737"/>
      <c r="P290" s="1737"/>
      <c r="AH290" s="1744">
        <v>0</v>
      </c>
    </row>
    <row s="5381" customFormat="1" customHeight="1" ht="18.75" hidden="1">
      <c r="A291" s="1893" t="s">
        <v>202</v>
      </c>
      <c r="B291" s="1893" t="s">
        <v>203</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309</v>
      </c>
      <c r="M291" s="454"/>
      <c r="N291" s="447"/>
      <c r="O291" s="1737"/>
      <c r="P291" s="1737"/>
      <c r="AH291" s="1744">
        <v>0</v>
      </c>
    </row>
    <row s="5381"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381" customFormat="1" customHeight="1" ht="0.75" hidden="1">
      <c r="A293" s="1893"/>
      <c r="B293" s="1893"/>
      <c r="C293" s="482" t="s">
        <v>1156</v>
      </c>
      <c r="D293" s="2575"/>
      <c r="E293" s="2317"/>
      <c r="F293" s="2496"/>
      <c r="G293" s="513"/>
      <c r="H293" s="1613"/>
      <c r="I293" s="764"/>
      <c r="J293" s="684"/>
      <c r="K293" s="1613"/>
      <c r="L293" s="327"/>
      <c r="M293" s="454"/>
      <c r="N293" s="447"/>
      <c r="O293" s="1737"/>
      <c r="P293" s="1737"/>
      <c r="AH293" s="1744">
        <v>0</v>
      </c>
    </row>
    <row s="5381"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309</v>
      </c>
      <c r="M294" s="454"/>
      <c r="N294" s="447"/>
      <c r="O294" s="1737"/>
      <c r="P294" s="1737"/>
      <c r="AH294" s="1744">
        <v>0</v>
      </c>
    </row>
    <row s="538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381" customFormat="1" customHeight="1" ht="0.75" hidden="1">
      <c r="A296" s="1893"/>
      <c r="B296" s="1893"/>
      <c r="C296" s="482" t="s">
        <v>1156</v>
      </c>
      <c r="D296" s="2575"/>
      <c r="E296" s="2317"/>
      <c r="F296" s="2496"/>
      <c r="G296" s="513"/>
      <c r="H296" s="1613"/>
      <c r="I296" s="764"/>
      <c r="J296" s="684"/>
      <c r="K296" s="1613"/>
      <c r="L296" s="327"/>
      <c r="M296" s="454"/>
      <c r="N296" s="447"/>
      <c r="O296" s="1737"/>
      <c r="P296" s="1737"/>
      <c r="AH296" s="1744">
        <v>0</v>
      </c>
    </row>
    <row s="5381" customFormat="1" customHeight="1" ht="18.75" hidden="1">
      <c r="A297" s="1893" t="s">
        <v>228</v>
      </c>
      <c r="B297" s="1893" t="s">
        <v>229</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309</v>
      </c>
      <c r="M297" s="454"/>
      <c r="N297" s="447"/>
      <c r="O297" s="1737"/>
      <c r="P297" s="1737"/>
      <c r="AH297" s="1744">
        <v>0</v>
      </c>
    </row>
    <row s="538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381" customFormat="1" customHeight="1" ht="0.75" hidden="1">
      <c r="A299" s="1893"/>
      <c r="B299" s="1893"/>
      <c r="C299" s="482" t="s">
        <v>1156</v>
      </c>
      <c r="D299" s="2575"/>
      <c r="E299" s="2317"/>
      <c r="F299" s="2496"/>
      <c r="G299" s="513"/>
      <c r="H299" s="1613"/>
      <c r="I299" s="764"/>
      <c r="J299" s="684"/>
      <c r="K299" s="1613"/>
      <c r="L299" s="327"/>
      <c r="M299" s="454"/>
      <c r="N299" s="447"/>
      <c r="O299" s="1737"/>
      <c r="P299" s="1737"/>
      <c r="AH299" s="1744">
        <v>0</v>
      </c>
    </row>
    <row s="5381" customFormat="1" customHeight="1" ht="18.75" hidden="1">
      <c r="A300" s="1893" t="s">
        <v>233</v>
      </c>
      <c r="B300" s="1893" t="s">
        <v>234</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309</v>
      </c>
      <c r="M300" s="454"/>
      <c r="N300" s="447"/>
      <c r="O300" s="1737"/>
      <c r="P300" s="1737"/>
      <c r="AH300" s="1744">
        <v>0</v>
      </c>
    </row>
    <row s="538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381" customFormat="1" customHeight="1" ht="0.75" hidden="1">
      <c r="A302" s="1893"/>
      <c r="B302" s="1893"/>
      <c r="C302" s="482" t="s">
        <v>1156</v>
      </c>
      <c r="D302" s="2575"/>
      <c r="E302" s="2317"/>
      <c r="F302" s="2496"/>
      <c r="G302" s="513"/>
      <c r="H302" s="1613"/>
      <c r="I302" s="764"/>
      <c r="J302" s="684"/>
      <c r="K302" s="1613"/>
      <c r="L302" s="327"/>
      <c r="M302" s="454"/>
      <c r="N302" s="447"/>
      <c r="O302" s="1737"/>
      <c r="P302" s="1737"/>
      <c r="AH302" s="1744">
        <v>0</v>
      </c>
    </row>
    <row s="5381" customFormat="1" customHeight="1" ht="18.75" hidden="1">
      <c r="A303" s="1893" t="s">
        <v>238</v>
      </c>
      <c r="B303" s="1893" t="s">
        <v>239</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309</v>
      </c>
      <c r="M303" s="454"/>
      <c r="N303" s="447"/>
      <c r="O303" s="1737"/>
      <c r="P303" s="1737"/>
      <c r="AH303" s="1744">
        <v>0</v>
      </c>
    </row>
    <row s="538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381" customFormat="1" customHeight="1" ht="0.75" hidden="1">
      <c r="A305" s="1893"/>
      <c r="B305" s="1893"/>
      <c r="C305" s="482" t="s">
        <v>1156</v>
      </c>
      <c r="D305" s="2575"/>
      <c r="E305" s="2317"/>
      <c r="F305" s="2496"/>
      <c r="G305" s="513"/>
      <c r="H305" s="1613"/>
      <c r="I305" s="764"/>
      <c r="J305" s="684"/>
      <c r="K305" s="1613"/>
      <c r="L305" s="327"/>
      <c r="M305" s="454"/>
      <c r="N305" s="447"/>
      <c r="O305" s="1737"/>
      <c r="P305" s="1737"/>
      <c r="AH305" s="1744">
        <v>0</v>
      </c>
    </row>
    <row s="5381" customFormat="1" customHeight="1" ht="18.75" hidden="1">
      <c r="A306" s="1893" t="s">
        <v>243</v>
      </c>
      <c r="B306" s="1893" t="s">
        <v>244</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309</v>
      </c>
      <c r="M306" s="454"/>
      <c r="N306" s="447"/>
      <c r="O306" s="1737"/>
      <c r="P306" s="1737"/>
      <c r="AH306" s="1744">
        <v>0</v>
      </c>
    </row>
    <row s="538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381" customFormat="1" customHeight="1" ht="0.75" hidden="1">
      <c r="A308" s="1893"/>
      <c r="B308" s="1893"/>
      <c r="C308" s="482" t="s">
        <v>1156</v>
      </c>
      <c r="D308" s="2575"/>
      <c r="E308" s="2317"/>
      <c r="F308" s="2496"/>
      <c r="G308" s="513"/>
      <c r="H308" s="1613"/>
      <c r="I308" s="764"/>
      <c r="J308" s="684"/>
      <c r="K308" s="1613"/>
      <c r="L308" s="327"/>
      <c r="M308" s="454"/>
      <c r="N308" s="447"/>
      <c r="O308" s="1737"/>
      <c r="P308" s="1737"/>
      <c r="AH308" s="1744">
        <v>0</v>
      </c>
    </row>
    <row s="5381" customFormat="1" customHeight="1" ht="18.75" hidden="1">
      <c r="A309" s="1893" t="s">
        <v>248</v>
      </c>
      <c r="B309" s="1893" t="s">
        <v>249</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309</v>
      </c>
      <c r="M309" s="454"/>
      <c r="N309" s="447"/>
      <c r="O309" s="1737"/>
      <c r="P309" s="1737"/>
      <c r="AH309" s="1744">
        <v>0</v>
      </c>
    </row>
    <row s="538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381" customFormat="1" customHeight="1" ht="0.75" hidden="1">
      <c r="A311" s="1893"/>
      <c r="B311" s="1893"/>
      <c r="C311" s="482" t="s">
        <v>1156</v>
      </c>
      <c r="D311" s="2575"/>
      <c r="E311" s="2317"/>
      <c r="F311" s="2496"/>
      <c r="G311" s="513"/>
      <c r="H311" s="1613"/>
      <c r="I311" s="764"/>
      <c r="J311" s="684"/>
      <c r="K311" s="1613"/>
      <c r="L311" s="327"/>
      <c r="M311" s="454"/>
      <c r="N311" s="447"/>
      <c r="O311" s="1737"/>
      <c r="P311" s="1737"/>
      <c r="AH311" s="1744">
        <v>0</v>
      </c>
    </row>
    <row s="5381" customFormat="1" customHeight="1" ht="18.75" hidden="1">
      <c r="A312" s="1893" t="s">
        <v>253</v>
      </c>
      <c r="B312" s="1893" t="s">
        <v>254</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309</v>
      </c>
      <c r="M312" s="454"/>
      <c r="N312" s="447"/>
      <c r="O312" s="1737"/>
      <c r="P312" s="1737"/>
      <c r="AH312" s="1744">
        <v>0</v>
      </c>
    </row>
    <row s="538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381" customFormat="1" customHeight="1" ht="0.75" hidden="1">
      <c r="A314" s="1893"/>
      <c r="B314" s="1893"/>
      <c r="C314" s="482" t="s">
        <v>1156</v>
      </c>
      <c r="D314" s="2575"/>
      <c r="E314" s="2317"/>
      <c r="F314" s="2496"/>
      <c r="G314" s="513"/>
      <c r="H314" s="1613"/>
      <c r="I314" s="764"/>
      <c r="J314" s="684"/>
      <c r="K314" s="1613"/>
      <c r="L314" s="327"/>
      <c r="M314" s="454"/>
      <c r="N314" s="447"/>
      <c r="O314" s="1737"/>
      <c r="P314" s="1737"/>
      <c r="AH314" s="1744">
        <v>0</v>
      </c>
    </row>
    <row s="5381" customFormat="1" customHeight="1" ht="18.75" hidden="1">
      <c r="A315" s="1893" t="s">
        <v>258</v>
      </c>
      <c r="B315" s="1893" t="s">
        <v>259</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309</v>
      </c>
      <c r="M315" s="454"/>
      <c r="N315" s="447"/>
      <c r="O315" s="1737"/>
      <c r="P315" s="1737"/>
      <c r="AH315" s="1744">
        <v>0</v>
      </c>
    </row>
    <row s="538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381" customFormat="1" customHeight="1" ht="0.75" hidden="1">
      <c r="A317" s="1893"/>
      <c r="B317" s="1893"/>
      <c r="C317" s="482" t="s">
        <v>1156</v>
      </c>
      <c r="D317" s="2575"/>
      <c r="E317" s="2317"/>
      <c r="F317" s="2496"/>
      <c r="G317" s="513"/>
      <c r="H317" s="1613"/>
      <c r="I317" s="764"/>
      <c r="J317" s="684"/>
      <c r="K317" s="1613"/>
      <c r="L317" s="327"/>
      <c r="M317" s="454"/>
      <c r="N317" s="447"/>
      <c r="O317" s="1737"/>
      <c r="P317" s="1737"/>
      <c r="AH317" s="1744">
        <v>0</v>
      </c>
    </row>
    <row s="5381" customFormat="1" customHeight="1" ht="18.75" hidden="1">
      <c r="A318" s="1893" t="s">
        <v>263</v>
      </c>
      <c r="B318" s="1893" t="s">
        <v>264</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309</v>
      </c>
      <c r="M318" s="454"/>
      <c r="N318" s="447"/>
      <c r="O318" s="1737"/>
      <c r="P318" s="1737"/>
      <c r="AH318" s="1744">
        <v>0</v>
      </c>
    </row>
    <row s="538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381" customFormat="1" customHeight="1" ht="0.75" hidden="1">
      <c r="A320" s="1893"/>
      <c r="B320" s="1893"/>
      <c r="C320" s="482" t="s">
        <v>1156</v>
      </c>
      <c r="D320" s="2575"/>
      <c r="E320" s="2317"/>
      <c r="F320" s="2496"/>
      <c r="G320" s="513"/>
      <c r="H320" s="1613"/>
      <c r="I320" s="764"/>
      <c r="J320" s="684"/>
      <c r="K320" s="1613"/>
      <c r="L320" s="327"/>
      <c r="M320" s="454"/>
      <c r="N320" s="447"/>
      <c r="O320" s="1737"/>
      <c r="P320" s="1737"/>
      <c r="AH320" s="1744">
        <v>0</v>
      </c>
    </row>
    <row s="5381" customFormat="1" customHeight="1" ht="18.75" hidden="1">
      <c r="A321" s="1893" t="s">
        <v>268</v>
      </c>
      <c r="B321" s="1893" t="s">
        <v>269</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309</v>
      </c>
      <c r="M321" s="454"/>
      <c r="N321" s="447"/>
      <c r="O321" s="1737"/>
      <c r="P321" s="1737"/>
      <c r="AH321" s="1744">
        <v>0</v>
      </c>
    </row>
    <row s="538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381" customFormat="1" customHeight="1" ht="0.75" hidden="1">
      <c r="A323" s="1893"/>
      <c r="B323" s="1893"/>
      <c r="C323" s="482" t="s">
        <v>1156</v>
      </c>
      <c r="D323" s="2575"/>
      <c r="E323" s="2317"/>
      <c r="F323" s="2496"/>
      <c r="G323" s="513"/>
      <c r="H323" s="1613"/>
      <c r="I323" s="764"/>
      <c r="J323" s="684"/>
      <c r="K323" s="1613"/>
      <c r="L323" s="327"/>
      <c r="M323" s="454"/>
      <c r="N323" s="447"/>
      <c r="O323" s="1737"/>
      <c r="P323" s="1737"/>
      <c r="AH323" s="1744">
        <v>0</v>
      </c>
    </row>
    <row s="5381" customFormat="1" customHeight="1" ht="18.75" hidden="1">
      <c r="A324" s="1893" t="s">
        <v>273</v>
      </c>
      <c r="B324" s="1893" t="s">
        <v>274</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309</v>
      </c>
      <c r="M324" s="454"/>
      <c r="N324" s="447"/>
      <c r="O324" s="1737"/>
      <c r="P324" s="1737"/>
      <c r="AH324" s="1744">
        <v>0</v>
      </c>
    </row>
    <row s="538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381" customFormat="1" customHeight="1" ht="0.75" hidden="1">
      <c r="A326" s="1893"/>
      <c r="B326" s="1893"/>
      <c r="C326" s="482" t="s">
        <v>1156</v>
      </c>
      <c r="D326" s="2575"/>
      <c r="E326" s="2317"/>
      <c r="F326" s="2496"/>
      <c r="G326" s="513"/>
      <c r="H326" s="1613"/>
      <c r="I326" s="764"/>
      <c r="J326" s="684"/>
      <c r="K326" s="1613"/>
      <c r="L326" s="327"/>
      <c r="M326" s="454"/>
      <c r="N326" s="447"/>
      <c r="O326" s="1737"/>
      <c r="P326" s="1737"/>
      <c r="AH326" s="1744">
        <v>0</v>
      </c>
    </row>
    <row s="5381" customFormat="1" customHeight="1" ht="18.75" hidden="1">
      <c r="A327" s="1893" t="s">
        <v>278</v>
      </c>
      <c r="B327" s="1893" t="s">
        <v>279</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309</v>
      </c>
      <c r="M327" s="454"/>
      <c r="N327" s="447"/>
      <c r="O327" s="1737"/>
      <c r="P327" s="1737"/>
      <c r="AH327" s="1744">
        <v>0</v>
      </c>
    </row>
    <row s="538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381" customFormat="1" customHeight="1" ht="1.05">
      <c r="A329" s="1893"/>
      <c r="B329" s="1893"/>
      <c r="C329" s="482" t="s">
        <v>1156</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2CA1-91E2-EE85-177F-7BA795C2AE5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56"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87</v>
      </c>
      <c r="E9" s="221" t="s">
        <v>305</v>
      </c>
      <c r="F9" s="221" t="s">
        <v>306</v>
      </c>
      <c r="G9" s="221" t="s">
        <v>393</v>
      </c>
      <c r="H9" s="2502"/>
      <c r="R9" s="487">
        <v>23</v>
      </c>
    </row>
    <row customHeight="1" ht="14.699999999999998">
      <c r="A10" s="456"/>
      <c r="C10" s="489"/>
      <c r="D10" s="260" t="s">
        <v>114</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1157</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325</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469F-E422-4FE9-A8A8-3E634F6EB8A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7" width="50.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1158</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121</v>
      </c>
      <c r="J8" s="865"/>
      <c r="K8" s="530"/>
      <c r="U8" s="788"/>
      <c r="V8" s="871">
        <v>1</v>
      </c>
    </row>
    <row customHeight="1" ht="15.75">
      <c r="C9" s="289"/>
      <c r="D9" s="824"/>
      <c r="E9" s="2480" t="s">
        <v>110</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304</v>
      </c>
      <c r="V9" s="618">
        <v>15</v>
      </c>
    </row>
    <row s="5381"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303</v>
      </c>
      <c r="E12" s="2483"/>
      <c r="F12" s="2483"/>
      <c r="G12" s="1000"/>
      <c r="H12" s="1000"/>
      <c r="I12" s="1000"/>
      <c r="J12" s="1000"/>
      <c r="K12" s="2312"/>
      <c r="U12" s="788"/>
      <c r="V12" s="871">
        <v>15</v>
      </c>
    </row>
    <row customHeight="1" ht="35.699999999999996">
      <c r="C13" s="289"/>
      <c r="D13" s="918" t="s">
        <v>87</v>
      </c>
      <c r="E13" s="920" t="s">
        <v>305</v>
      </c>
      <c r="F13" s="920" t="s">
        <v>569</v>
      </c>
      <c r="G13" s="921" t="s">
        <v>306</v>
      </c>
      <c r="H13" s="920" t="s">
        <v>393</v>
      </c>
      <c r="I13" s="921" t="s">
        <v>306</v>
      </c>
      <c r="J13" s="920" t="s">
        <v>393</v>
      </c>
      <c r="K13" s="2345"/>
      <c r="V13" s="618">
        <v>34</v>
      </c>
    </row>
    <row customHeight="1" ht="15" hidden="1">
      <c r="C14" s="289"/>
      <c r="D14" s="706" t="s">
        <v>114</v>
      </c>
      <c r="E14" s="706" t="s">
        <v>102</v>
      </c>
      <c r="F14" s="706" t="s">
        <v>89</v>
      </c>
      <c r="G14" s="772" t="str">
        <f>G1&amp;".1"</f>
        <v>4.1</v>
      </c>
      <c r="H14" s="772"/>
      <c r="I14" s="772" t="str">
        <f>I1&amp;".1"</f>
        <v>4.1</v>
      </c>
      <c r="J14" s="772"/>
      <c r="K14" s="402"/>
      <c r="V14" s="618">
        <v>0</v>
      </c>
    </row>
    <row customHeight="1" ht="22.5" hidden="1">
      <c r="A15" s="618"/>
      <c r="C15" s="639"/>
      <c r="D15" s="634">
        <v>1</v>
      </c>
      <c r="E15" s="790" t="s">
        <v>811</v>
      </c>
      <c r="F15" s="634" t="s">
        <v>812</v>
      </c>
      <c r="G15" s="791"/>
      <c r="H15" s="791"/>
      <c r="I15" s="791"/>
      <c r="J15" s="791"/>
      <c r="K15" s="402" t="s">
        <v>813</v>
      </c>
      <c r="V15" s="618">
        <v>0</v>
      </c>
    </row>
    <row customHeight="1" ht="22.5" hidden="1">
      <c r="A16" s="618"/>
      <c r="C16" s="639"/>
      <c r="D16" s="634">
        <v>2</v>
      </c>
      <c r="E16" s="392" t="s">
        <v>814</v>
      </c>
      <c r="F16" s="634" t="s">
        <v>815</v>
      </c>
      <c r="G16" s="791"/>
      <c r="H16" s="791"/>
      <c r="I16" s="791"/>
      <c r="J16" s="791"/>
      <c r="K16" s="402" t="s">
        <v>816</v>
      </c>
      <c r="V16" s="618">
        <v>0</v>
      </c>
    </row>
    <row customHeight="1" ht="123.75" hidden="1">
      <c r="A17" s="618"/>
      <c r="C17" s="639"/>
      <c r="D17" s="634">
        <v>3</v>
      </c>
      <c r="E17" s="392" t="s">
        <v>1159</v>
      </c>
      <c r="F17" s="634" t="s">
        <v>309</v>
      </c>
      <c r="G17" s="791"/>
      <c r="H17" s="791"/>
      <c r="I17" s="791"/>
      <c r="J17" s="791"/>
      <c r="K17" s="402" t="s">
        <v>1160</v>
      </c>
      <c r="V17" s="618">
        <v>0</v>
      </c>
    </row>
    <row customHeight="1" ht="48.29999999999999">
      <c r="A18" s="618"/>
      <c r="C18" s="639"/>
      <c r="D18" s="634">
        <v>3</v>
      </c>
      <c r="E18" s="392" t="s">
        <v>817</v>
      </c>
      <c r="F18" s="634" t="s">
        <v>309</v>
      </c>
      <c r="G18" s="922" t="s">
        <v>309</v>
      </c>
      <c r="H18" s="923" t="s">
        <v>309</v>
      </c>
      <c r="I18" s="634" t="s">
        <v>309</v>
      </c>
      <c r="J18" s="691" t="s">
        <v>309</v>
      </c>
      <c r="K18" s="402" t="s">
        <v>1161</v>
      </c>
      <c r="V18" s="618">
        <v>46</v>
      </c>
    </row>
    <row customHeight="1" ht="35.699999999999996">
      <c r="A19" s="618"/>
      <c r="C19" s="639"/>
      <c r="D19" s="652" t="s">
        <v>327</v>
      </c>
      <c r="E19" s="672" t="s">
        <v>819</v>
      </c>
      <c r="F19" s="634" t="s">
        <v>820</v>
      </c>
      <c r="G19" s="930"/>
      <c r="H19" s="219"/>
      <c r="I19" s="930"/>
      <c r="J19" s="931"/>
      <c r="K19" s="792"/>
      <c r="V19" s="618">
        <v>34</v>
      </c>
    </row>
    <row customHeight="1" ht="35.699999999999996">
      <c r="A20" s="618"/>
      <c r="C20" s="639"/>
      <c r="D20" s="2003" t="s">
        <v>335</v>
      </c>
      <c r="E20" s="672" t="s">
        <v>821</v>
      </c>
      <c r="F20" s="634" t="s">
        <v>822</v>
      </c>
      <c r="G20" s="930"/>
      <c r="H20" s="219"/>
      <c r="I20" s="930"/>
      <c r="J20" s="219"/>
      <c r="K20" s="792"/>
      <c r="V20" s="618">
        <v>34</v>
      </c>
    </row>
    <row customHeight="1" ht="48.29999999999999">
      <c r="A21" s="618"/>
      <c r="C21" s="639"/>
      <c r="D21" s="2003" t="s">
        <v>337</v>
      </c>
      <c r="E21" s="672" t="s">
        <v>823</v>
      </c>
      <c r="F21" s="634" t="s">
        <v>574</v>
      </c>
      <c r="G21" s="793"/>
      <c r="H21" s="219"/>
      <c r="I21" s="793"/>
      <c r="J21" s="219"/>
      <c r="K21" s="792"/>
      <c r="V21" s="618">
        <v>46</v>
      </c>
    </row>
    <row customHeight="1" ht="67.5" hidden="1">
      <c r="A22" s="618"/>
      <c r="C22" s="639"/>
      <c r="D22" s="634">
        <v>5</v>
      </c>
      <c r="E22" s="392" t="s">
        <v>1162</v>
      </c>
      <c r="F22" s="634" t="s">
        <v>561</v>
      </c>
      <c r="G22" s="794"/>
      <c r="H22" s="795"/>
      <c r="I22" s="794"/>
      <c r="J22" s="795"/>
      <c r="K22" s="402" t="s">
        <v>1163</v>
      </c>
      <c r="V22" s="618">
        <v>0</v>
      </c>
    </row>
    <row customHeight="1" ht="33.75" hidden="1">
      <c r="C23" s="564"/>
      <c r="D23" s="634">
        <v>6</v>
      </c>
      <c r="E23" s="392" t="s">
        <v>1164</v>
      </c>
      <c r="F23" s="634" t="s">
        <v>1165</v>
      </c>
      <c r="G23" s="794"/>
      <c r="H23" s="794"/>
      <c r="I23" s="794"/>
      <c r="J23" s="794"/>
      <c r="K23" s="402" t="s">
        <v>1166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742A54-E4FD-87B9-8076-EF4BFBBF4B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18" width="11.00390625" customWidth="1"/>
    <col min="3" max="3" style="5518" width="9.140625"/>
    <col min="4" max="4" style="5518"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1167</v>
      </c>
      <c r="B1" s="1180" t="s">
        <v>1168</v>
      </c>
      <c r="C1" s="1180" t="s">
        <v>1169</v>
      </c>
      <c r="D1" s="1180" t="s">
        <v>1170</v>
      </c>
      <c r="E1" s="1180" t="s">
        <v>1171</v>
      </c>
      <c r="F1" s="1180" t="s">
        <v>1172</v>
      </c>
      <c r="G1" s="1180" t="s">
        <v>1173</v>
      </c>
      <c r="H1" s="1180" t="s">
        <v>1174</v>
      </c>
      <c r="I1" s="1180" t="s">
        <v>1175</v>
      </c>
      <c r="J1" s="1180" t="s">
        <v>1176</v>
      </c>
      <c r="K1" s="1180" t="s">
        <v>1177</v>
      </c>
      <c r="L1" s="1180" t="s">
        <v>1178</v>
      </c>
      <c r="M1" s="1180"/>
      <c r="N1" s="1180" t="s">
        <v>1179</v>
      </c>
      <c r="O1" s="1180" t="s">
        <v>1180</v>
      </c>
      <c r="P1" s="1180" t="s">
        <v>1181</v>
      </c>
      <c r="Q1" s="1180" t="s">
        <v>1182</v>
      </c>
      <c r="R1" s="1180" t="s">
        <v>1183</v>
      </c>
      <c r="S1" s="1180" t="s">
        <v>1184</v>
      </c>
      <c r="T1" s="1180" t="s">
        <v>1185</v>
      </c>
      <c r="U1" s="1180" t="s">
        <v>1186</v>
      </c>
      <c r="V1" s="1180"/>
      <c r="W1" s="910" t="s">
        <v>1187</v>
      </c>
      <c r="X1" s="1180" t="s">
        <v>1188</v>
      </c>
      <c r="Y1" s="1180" t="s">
        <v>1189</v>
      </c>
      <c r="Z1" s="1180"/>
      <c r="AA1" s="1180" t="s">
        <v>1190</v>
      </c>
      <c r="AB1" s="1180"/>
      <c r="AC1" s="1180" t="s">
        <v>1191</v>
      </c>
      <c r="AD1" s="1180"/>
      <c r="AF1" s="1180" t="s">
        <v>1192</v>
      </c>
      <c r="AH1" s="1180" t="s">
        <v>1193</v>
      </c>
      <c r="AI1" s="1180" t="s">
        <v>1194</v>
      </c>
      <c r="AK1" s="1180" t="s">
        <v>1195</v>
      </c>
      <c r="AM1" s="1180" t="s">
        <v>1196</v>
      </c>
      <c r="AP1" s="1180" t="s">
        <v>1197</v>
      </c>
      <c r="AQ1" s="1180" t="s">
        <v>1198</v>
      </c>
      <c r="AS1" s="1180" t="s">
        <v>1199</v>
      </c>
      <c r="AU1" s="1180" t="s">
        <v>1200</v>
      </c>
      <c r="AW1" s="1180" t="s">
        <v>1201</v>
      </c>
      <c r="AX1" s="1180" t="s">
        <v>1202</v>
      </c>
      <c r="AZ1" s="1265" t="s">
        <v>1203</v>
      </c>
      <c r="BB1" s="1180" t="s">
        <v>1204</v>
      </c>
      <c r="BC1" s="1180"/>
      <c r="BE1" s="1180" t="s">
        <v>1205</v>
      </c>
      <c r="BF1" s="1180" t="s">
        <v>1206</v>
      </c>
      <c r="BH1" s="1182" t="s">
        <v>810</v>
      </c>
      <c r="BI1" s="1183"/>
      <c r="BJ1" s="1184" t="s">
        <v>1207</v>
      </c>
      <c r="BK1" s="1183"/>
      <c r="BL1" s="1185" t="s">
        <v>909</v>
      </c>
      <c r="BM1" s="1183"/>
      <c r="BN1" s="1186" t="s">
        <v>1208</v>
      </c>
      <c r="BS1" s="1540"/>
    </row>
    <row customHeight="1" ht="11.25">
      <c r="A2" s="1187" t="s">
        <v>1209</v>
      </c>
      <c r="B2" s="1188">
        <v>2000</v>
      </c>
      <c r="C2" s="1188">
        <v>2022</v>
      </c>
      <c r="D2" s="1188" t="s">
        <v>65</v>
      </c>
      <c r="E2" s="1189" t="s">
        <v>1210</v>
      </c>
      <c r="F2" s="1189" t="s">
        <v>35</v>
      </c>
      <c r="G2" s="1189" t="s">
        <v>1211</v>
      </c>
      <c r="H2" s="1190" t="s">
        <v>54</v>
      </c>
      <c r="I2" s="1189" t="s">
        <v>114</v>
      </c>
      <c r="J2" s="1189" t="s">
        <v>1212</v>
      </c>
      <c r="K2" s="1191" t="s">
        <v>1213</v>
      </c>
      <c r="L2" s="1192"/>
      <c r="M2" s="1191">
        <v>1</v>
      </c>
      <c r="N2" s="1275" t="s">
        <v>1214</v>
      </c>
      <c r="O2" s="1190" t="s">
        <v>1215</v>
      </c>
      <c r="P2" s="1193" t="s">
        <v>38</v>
      </c>
      <c r="Q2" s="1194" t="s">
        <v>1216</v>
      </c>
      <c r="R2" s="256" t="s">
        <v>1217</v>
      </c>
      <c r="S2" s="256" t="s">
        <v>1218</v>
      </c>
      <c r="T2" s="1195" t="s">
        <v>1219</v>
      </c>
      <c r="U2" s="1192" t="s">
        <v>1220</v>
      </c>
      <c r="V2" s="1196">
        <v>1</v>
      </c>
      <c r="W2" s="1197"/>
      <c r="X2" s="1197" t="s">
        <v>1221</v>
      </c>
      <c r="Y2" s="1188" t="s">
        <v>1222</v>
      </c>
      <c r="Z2" s="1198"/>
      <c r="AA2" s="1188" t="s">
        <v>1223</v>
      </c>
      <c r="AB2" s="1199" t="s">
        <v>1223</v>
      </c>
      <c r="AC2" s="1188" t="s">
        <v>1224</v>
      </c>
      <c r="AD2" s="1199" t="s">
        <v>1224</v>
      </c>
      <c r="AF2" s="1190" t="s">
        <v>1220</v>
      </c>
      <c r="AH2" s="1189" t="s">
        <v>1225</v>
      </c>
      <c r="AI2" s="1189" t="s">
        <v>1225</v>
      </c>
      <c r="AK2" s="1189" t="s">
        <v>1226</v>
      </c>
      <c r="AM2" s="1189" t="s">
        <v>1227</v>
      </c>
      <c r="AP2" s="1200" t="s">
        <v>1221</v>
      </c>
      <c r="AQ2" s="1201" t="s">
        <v>1221</v>
      </c>
      <c r="AS2" s="1188" t="s">
        <v>1228</v>
      </c>
      <c r="AU2" s="1233" t="s">
        <v>1229</v>
      </c>
      <c r="AW2" s="1233" t="s">
        <v>1230</v>
      </c>
      <c r="AX2" s="1233" t="s">
        <v>1230</v>
      </c>
      <c r="AZ2" s="1233" t="s">
        <v>1231</v>
      </c>
      <c r="BB2" s="1233" t="s">
        <v>1232</v>
      </c>
      <c r="BC2" s="1233" t="s">
        <v>1233</v>
      </c>
      <c r="BE2" s="1233">
        <v>2000</v>
      </c>
      <c r="BF2" s="1233" t="s">
        <v>1234</v>
      </c>
    </row>
    <row customHeight="1" ht="11.25">
      <c r="A3" s="1187" t="s">
        <v>1235</v>
      </c>
      <c r="B3" s="1188">
        <v>2001</v>
      </c>
      <c r="C3" s="1188">
        <v>2023</v>
      </c>
      <c r="D3" s="1188" t="s">
        <v>19</v>
      </c>
      <c r="E3" s="1189" t="s">
        <v>1236</v>
      </c>
      <c r="F3" s="1189" t="s">
        <v>1237</v>
      </c>
      <c r="G3" s="1189" t="s">
        <v>1238</v>
      </c>
      <c r="H3" s="1190" t="s">
        <v>1239</v>
      </c>
      <c r="I3" s="1189" t="s">
        <v>102</v>
      </c>
      <c r="J3" s="1189" t="s">
        <v>559</v>
      </c>
      <c r="K3" s="1191" t="s">
        <v>1240</v>
      </c>
      <c r="L3" s="1192">
        <f>_xlfn.IFERROR(MATCH(K3,OFFER_METHOD,0),0)</f>
        <v>0</v>
      </c>
      <c r="M3" s="1191">
        <v>2</v>
      </c>
      <c r="N3" s="1275" t="s">
        <v>1241</v>
      </c>
      <c r="O3" s="1190" t="s">
        <v>1242</v>
      </c>
      <c r="P3" s="1193" t="s">
        <v>1243</v>
      </c>
      <c r="Q3" s="1194" t="s">
        <v>1244</v>
      </c>
      <c r="R3" s="256" t="s">
        <v>1245</v>
      </c>
      <c r="S3" s="256" t="s">
        <v>1246</v>
      </c>
      <c r="T3" s="1195" t="s">
        <v>1247</v>
      </c>
      <c r="U3" s="1192" t="s">
        <v>1248</v>
      </c>
      <c r="V3" s="1196">
        <v>2</v>
      </c>
      <c r="W3" s="1197"/>
      <c r="X3" s="1197" t="s">
        <v>1249</v>
      </c>
      <c r="Y3" s="1188" t="s">
        <v>1222</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1233</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89</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1222</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90</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171</v>
      </c>
      <c r="Y5" s="1188" t="s">
        <v>1316</v>
      </c>
      <c r="Z5" s="1204">
        <v>1</v>
      </c>
      <c r="AF5" s="1190" t="s">
        <v>1317</v>
      </c>
      <c r="AH5" s="1189" t="s">
        <v>1318</v>
      </c>
      <c r="AK5" s="1189" t="s">
        <v>1319</v>
      </c>
      <c r="AM5" s="1189" t="s">
        <v>1320</v>
      </c>
      <c r="AP5" s="1200" t="s">
        <v>171</v>
      </c>
      <c r="AQ5" s="1201" t="s">
        <v>171</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1221</v>
      </c>
      <c r="BS5" s="1542"/>
      <c r="BT5" s="1394">
        <v>64236871</v>
      </c>
      <c r="BU5" s="1181" t="s">
        <v>232</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115</v>
      </c>
      <c r="J6" s="1180" t="s">
        <v>1334</v>
      </c>
      <c r="L6" s="1192">
        <f>SUM(kind_of_control_method_filter)</f>
        <v>0</v>
      </c>
      <c r="N6" s="1205" t="s">
        <v>1335</v>
      </c>
      <c r="O6" s="1189" t="s">
        <v>1336</v>
      </c>
      <c r="R6" s="256" t="s">
        <v>1216</v>
      </c>
      <c r="T6" s="1190" t="s">
        <v>1337</v>
      </c>
      <c r="U6" s="1192" t="s">
        <v>1317</v>
      </c>
      <c r="V6" s="1196">
        <v>5</v>
      </c>
      <c r="W6" s="1197"/>
      <c r="X6" s="1188" t="s">
        <v>177</v>
      </c>
      <c r="Y6" s="1188" t="s">
        <v>1338</v>
      </c>
      <c r="Z6" s="1204"/>
      <c r="AA6" s="1207"/>
      <c r="AH6" s="1189" t="s">
        <v>1339</v>
      </c>
      <c r="AK6" s="1189" t="s">
        <v>1340</v>
      </c>
      <c r="AM6" s="1189" t="s">
        <v>1341</v>
      </c>
      <c r="AP6" s="1200" t="s">
        <v>177</v>
      </c>
      <c r="AQ6" s="1201" t="s">
        <v>177</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237</v>
      </c>
      <c r="BV6" s="1183"/>
      <c r="BW6" s="1808">
        <v>4213768</v>
      </c>
      <c r="BX6" s="1806" t="s">
        <v>257</v>
      </c>
      <c r="BZ6" s="1394">
        <v>64237510</v>
      </c>
      <c r="CA6" s="1181" t="s">
        <v>1349</v>
      </c>
    </row>
    <row customHeight="1" ht="11.25">
      <c r="A7" s="1187" t="s">
        <v>1350</v>
      </c>
      <c r="B7" s="1188">
        <v>2005</v>
      </c>
      <c r="E7" s="1189" t="s">
        <v>1351</v>
      </c>
      <c r="F7" s="1206"/>
      <c r="H7" s="1190" t="s">
        <v>1352</v>
      </c>
      <c r="I7" s="1189" t="s">
        <v>91</v>
      </c>
      <c r="J7" s="1189" t="s">
        <v>1353</v>
      </c>
      <c r="N7" s="1209" t="s">
        <v>1354</v>
      </c>
      <c r="O7" s="1189" t="s">
        <v>1355</v>
      </c>
      <c r="U7" s="1192" t="s">
        <v>19</v>
      </c>
      <c r="V7" s="483" t="s">
        <v>91</v>
      </c>
      <c r="W7" s="1197"/>
      <c r="X7" s="1188" t="s">
        <v>183</v>
      </c>
      <c r="Y7" s="1188" t="s">
        <v>1316</v>
      </c>
      <c r="Z7" s="1204"/>
      <c r="AA7" s="1207"/>
      <c r="AH7" s="1189" t="s">
        <v>1356</v>
      </c>
      <c r="AK7" s="1189" t="s">
        <v>1357</v>
      </c>
      <c r="AM7" s="1189" t="s">
        <v>1358</v>
      </c>
      <c r="AP7" s="1200" t="s">
        <v>183</v>
      </c>
      <c r="AQ7" s="1201" t="s">
        <v>183</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242</v>
      </c>
      <c r="BV7" s="1183"/>
      <c r="BW7" s="1808">
        <v>4213769</v>
      </c>
      <c r="BX7" s="1806" t="s">
        <v>1366</v>
      </c>
      <c r="BZ7" s="1394">
        <v>64237511</v>
      </c>
      <c r="CA7" s="1181" t="s">
        <v>272</v>
      </c>
    </row>
    <row customHeight="1" ht="11.25">
      <c r="A8" s="1187" t="s">
        <v>1367</v>
      </c>
      <c r="B8" s="1188">
        <v>2006</v>
      </c>
      <c r="E8" s="1189" t="s">
        <v>1368</v>
      </c>
      <c r="F8" s="1206"/>
      <c r="H8" s="1190" t="s">
        <v>1369</v>
      </c>
      <c r="I8" s="1189" t="s">
        <v>92</v>
      </c>
      <c r="J8" s="1189" t="s">
        <v>1370</v>
      </c>
      <c r="N8" s="1276" t="s">
        <v>1371</v>
      </c>
      <c r="O8" s="1189" t="s">
        <v>1372</v>
      </c>
      <c r="V8" s="483" t="s">
        <v>92</v>
      </c>
      <c r="W8" s="1197"/>
      <c r="X8" s="1188" t="s">
        <v>189</v>
      </c>
      <c r="Y8" s="1188" t="s">
        <v>1316</v>
      </c>
      <c r="Z8" s="1204"/>
      <c r="AA8" s="1207"/>
      <c r="AK8" s="1189" t="s">
        <v>1373</v>
      </c>
      <c r="AP8" s="1200" t="s">
        <v>189</v>
      </c>
      <c r="AQ8" s="1201" t="s">
        <v>189</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171</v>
      </c>
      <c r="BS8" s="1542"/>
      <c r="BT8" s="1394">
        <v>64236874</v>
      </c>
      <c r="BU8" s="1408" t="s">
        <v>1382</v>
      </c>
      <c r="BV8" s="1183"/>
      <c r="BW8" s="1808">
        <v>4213770</v>
      </c>
      <c r="BX8" s="1809" t="s">
        <v>1383</v>
      </c>
      <c r="BZ8" s="1394">
        <v>64237512</v>
      </c>
      <c r="CA8" s="1181" t="s">
        <v>267</v>
      </c>
    </row>
    <row customHeight="1" ht="11.25">
      <c r="A9" s="1187" t="s">
        <v>1384</v>
      </c>
      <c r="B9" s="1188">
        <v>2007</v>
      </c>
      <c r="E9" s="1189" t="s">
        <v>1385</v>
      </c>
      <c r="F9" s="1206"/>
      <c r="G9" s="1180" t="s">
        <v>1386</v>
      </c>
      <c r="H9" s="1180" t="s">
        <v>1387</v>
      </c>
      <c r="I9" s="1189" t="s">
        <v>116</v>
      </c>
      <c r="O9" s="1189" t="s">
        <v>1388</v>
      </c>
      <c r="V9" s="483" t="s">
        <v>116</v>
      </c>
      <c r="W9" s="1197"/>
      <c r="X9" s="1188" t="s">
        <v>195</v>
      </c>
      <c r="Y9" s="1188" t="s">
        <v>1222</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177</v>
      </c>
      <c r="BS9" s="1542"/>
      <c r="BT9" s="1394">
        <v>64236875</v>
      </c>
      <c r="BU9" s="1181" t="s">
        <v>247</v>
      </c>
      <c r="BV9" s="1183"/>
      <c r="BW9" s="1803"/>
      <c r="BX9" s="1803"/>
    </row>
    <row customHeight="1" ht="11.25">
      <c r="A10" s="1187" t="s">
        <v>1398</v>
      </c>
      <c r="B10" s="1188">
        <v>2008</v>
      </c>
      <c r="E10" s="1189" t="s">
        <v>1399</v>
      </c>
      <c r="F10" s="1206"/>
      <c r="G10" s="1189" t="s">
        <v>1400</v>
      </c>
      <c r="H10" s="1189" t="s">
        <v>1401</v>
      </c>
      <c r="I10" s="1189" t="s">
        <v>153</v>
      </c>
      <c r="J10" s="1180" t="s">
        <v>1402</v>
      </c>
      <c r="K10" s="1180" t="s">
        <v>1403</v>
      </c>
      <c r="O10" s="1189" t="s">
        <v>1404</v>
      </c>
      <c r="V10" s="484" t="s">
        <v>153</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183</v>
      </c>
      <c r="BS10" s="1542"/>
      <c r="BT10" s="1394">
        <v>64236876</v>
      </c>
      <c r="BU10" s="1181" t="s">
        <v>227</v>
      </c>
      <c r="BV10" s="1183"/>
      <c r="BW10" s="1803"/>
      <c r="BX10" s="1803"/>
    </row>
    <row customHeight="1" ht="11.25">
      <c r="A11" s="1187" t="s">
        <v>1414</v>
      </c>
      <c r="B11" s="1188">
        <v>2009</v>
      </c>
      <c r="E11" s="1189" t="s">
        <v>1415</v>
      </c>
      <c r="F11" s="1206"/>
      <c r="G11" s="1189" t="s">
        <v>1416</v>
      </c>
      <c r="H11" s="1189" t="s">
        <v>1417</v>
      </c>
      <c r="I11" s="1189" t="s">
        <v>154</v>
      </c>
      <c r="J11" s="1190" t="s">
        <v>1418</v>
      </c>
      <c r="K11" s="1212" t="s">
        <v>1419</v>
      </c>
      <c r="O11" s="1190" t="s">
        <v>1420</v>
      </c>
      <c r="V11" s="483" t="s">
        <v>154</v>
      </c>
      <c r="W11" s="388"/>
      <c r="X11" s="1197" t="s">
        <v>1390</v>
      </c>
      <c r="Y11" s="1188" t="s">
        <v>1421</v>
      </c>
      <c r="Z11" s="1204"/>
      <c r="AP11" s="1200" t="s">
        <v>195</v>
      </c>
      <c r="AQ11" s="1202" t="s">
        <v>195</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189</v>
      </c>
      <c r="BS11" s="1542"/>
      <c r="BW11" s="1803"/>
      <c r="BX11" s="1803"/>
    </row>
    <row customHeight="1" ht="11.25">
      <c r="A12" s="1187" t="s">
        <v>1428</v>
      </c>
      <c r="B12" s="1188">
        <v>2010</v>
      </c>
      <c r="E12" s="1189" t="s">
        <v>1429</v>
      </c>
      <c r="F12" s="1206"/>
      <c r="G12" s="1189" t="s">
        <v>1417</v>
      </c>
      <c r="I12" s="1189" t="s">
        <v>155</v>
      </c>
      <c r="J12" s="1190" t="s">
        <v>1430</v>
      </c>
      <c r="K12" s="1212" t="s">
        <v>1431</v>
      </c>
      <c r="O12" s="1190" t="s">
        <v>1216</v>
      </c>
      <c r="V12" s="483" t="s">
        <v>155</v>
      </c>
      <c r="W12" s="1202"/>
      <c r="X12" s="1197" t="s">
        <v>1432</v>
      </c>
      <c r="Y12" s="1188" t="s">
        <v>1222</v>
      </c>
      <c r="AP12" s="1200"/>
      <c r="AW12" s="1233" t="s">
        <v>154</v>
      </c>
      <c r="AX12" s="1233" t="s">
        <v>154</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156</v>
      </c>
      <c r="K13" s="1212" t="s">
        <v>1389</v>
      </c>
      <c r="V13" s="483" t="s">
        <v>156</v>
      </c>
      <c r="W13" s="1202"/>
      <c r="X13" s="1202"/>
      <c r="Y13" s="1202"/>
      <c r="AW13" s="1233" t="s">
        <v>155</v>
      </c>
      <c r="AX13" s="1233" t="s">
        <v>155</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157</v>
      </c>
      <c r="J14" s="1180" t="s">
        <v>1447</v>
      </c>
      <c r="N14" s="1180" t="s">
        <v>1448</v>
      </c>
      <c r="V14" s="1196">
        <v>13</v>
      </c>
      <c r="W14" s="1197"/>
      <c r="X14" s="1197" t="s">
        <v>1256</v>
      </c>
      <c r="Y14" s="1188" t="s">
        <v>1222</v>
      </c>
      <c r="AW14" s="1233" t="s">
        <v>156</v>
      </c>
      <c r="AX14" s="1233" t="s">
        <v>156</v>
      </c>
      <c r="AZ14" s="1180" t="s">
        <v>1449</v>
      </c>
      <c r="BB14" s="1233" t="s">
        <v>1450</v>
      </c>
      <c r="BC14" s="1233" t="s">
        <v>1442</v>
      </c>
      <c r="BE14" s="1233">
        <v>2012</v>
      </c>
      <c r="BH14" s="1181" t="s">
        <v>1365</v>
      </c>
      <c r="BJ14" s="1330" t="s">
        <v>1451</v>
      </c>
      <c r="BL14" s="1330" t="s">
        <v>1451</v>
      </c>
      <c r="BN14" s="1181" t="s">
        <v>1452</v>
      </c>
      <c r="BQ14" s="1394">
        <v>4213782</v>
      </c>
      <c r="BR14" s="1181" t="s">
        <v>195</v>
      </c>
      <c r="BS14" s="1542"/>
      <c r="BT14" s="1183"/>
      <c r="BU14" s="1183"/>
      <c r="BV14" s="1183"/>
      <c r="BW14" s="1807"/>
      <c r="BX14" s="1803"/>
    </row>
    <row customHeight="1" ht="19.5">
      <c r="A15" s="1187" t="s">
        <v>1453</v>
      </c>
      <c r="B15" s="1188">
        <v>2013</v>
      </c>
      <c r="E15" s="1811" t="s">
        <v>1454</v>
      </c>
      <c r="G15" s="1180" t="s">
        <v>1455</v>
      </c>
      <c r="H15" s="1180" t="s">
        <v>1456</v>
      </c>
      <c r="I15" s="1191" t="s">
        <v>158</v>
      </c>
      <c r="J15" s="1202" t="s">
        <v>586</v>
      </c>
      <c r="N15" s="1271" t="s">
        <v>1457</v>
      </c>
      <c r="X15" s="1200"/>
      <c r="AW15" s="1233" t="s">
        <v>157</v>
      </c>
      <c r="AX15" s="1233" t="s">
        <v>157</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559</v>
      </c>
      <c r="N16" s="1271" t="s">
        <v>1466</v>
      </c>
      <c r="AW16" s="1233" t="s">
        <v>158</v>
      </c>
      <c r="AX16" s="1233" t="s">
        <v>158</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1267</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170</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1256</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296</v>
      </c>
    </row>
    <row customHeight="1" ht="21">
      <c r="A23" s="1187" t="s">
        <v>1533</v>
      </c>
      <c r="B23" s="1188">
        <v>2021</v>
      </c>
      <c r="AW23" s="1233" t="s">
        <v>1534</v>
      </c>
      <c r="AX23" s="1233" t="s">
        <v>1534</v>
      </c>
      <c r="AZ23" s="1233" t="s">
        <v>1535</v>
      </c>
      <c r="BB23" s="1233" t="s">
        <v>1536</v>
      </c>
      <c r="BC23" s="1233" t="s">
        <v>1233</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103</v>
      </c>
      <c r="AX27" s="1233" t="s">
        <v>1560</v>
      </c>
      <c r="BB27" s="1233" t="s">
        <v>1561</v>
      </c>
      <c r="BC27" s="1233" t="s">
        <v>1544</v>
      </c>
      <c r="BE27" s="1233">
        <v>2025</v>
      </c>
      <c r="BH27" s="1183" t="s">
        <v>22</v>
      </c>
      <c r="BJ27" s="1181" t="s">
        <v>1445</v>
      </c>
      <c r="BL27" s="1181" t="s">
        <v>1445</v>
      </c>
      <c r="BN27" s="1183" t="s">
        <v>22</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22</v>
      </c>
      <c r="BJ28" s="1181" t="s">
        <v>1452</v>
      </c>
      <c r="BL28" s="1181" t="s">
        <v>1452</v>
      </c>
      <c r="BN28" s="1183" t="s">
        <v>22</v>
      </c>
      <c r="BQ28" s="1394">
        <v>4190073</v>
      </c>
      <c r="BR28" s="1181" t="s">
        <v>1569</v>
      </c>
      <c r="BS28" s="1542"/>
      <c r="BV28" s="1183"/>
      <c r="BW28" s="1183"/>
    </row>
    <row customHeight="1" ht="11.25">
      <c r="A29" s="1187" t="s">
        <v>1570</v>
      </c>
      <c r="D29" s="1217" t="s">
        <v>1571</v>
      </c>
      <c r="E29" s="1218" t="str">
        <f>IF(TEMPLATE_GROUP="","",INDEX(StartDateList,MATCH(TEMPLATE_GROUP,CodeTemplateList,0),1))</f>
        <v>01.01.2024</v>
      </c>
      <c r="F29" s="1218" t="str">
        <f>IF(TEMPLATE_GROUP="","",INDEX(EndDateList,MATCH(TEMPLATE_GROUP,CodeTemplateList,0),1))</f>
        <v>31.03.2024</v>
      </c>
      <c r="H29" s="1219" t="s">
        <v>1572</v>
      </c>
      <c r="AX29" s="1233" t="s">
        <v>1573</v>
      </c>
      <c r="AZ29" s="1233" t="s">
        <v>1217</v>
      </c>
      <c r="BB29" s="1233" t="s">
        <v>1420</v>
      </c>
      <c r="BC29" s="1204"/>
      <c r="BE29" s="1233">
        <v>2027</v>
      </c>
      <c r="BJ29" s="1181" t="s">
        <v>1460</v>
      </c>
      <c r="BL29" s="1181" t="s">
        <v>1460</v>
      </c>
    </row>
    <row customHeight="1" ht="11.25">
      <c r="A30" s="1187" t="s">
        <v>1574</v>
      </c>
      <c r="D30" s="1220"/>
      <c r="E30" s="1221"/>
      <c r="F30" s="1221"/>
      <c r="AX30" s="1233" t="s">
        <v>1575</v>
      </c>
      <c r="AZ30" s="1233" t="s">
        <v>1245</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01.01.2024</v>
      </c>
      <c r="F32" s="1218" t="str">
        <f>IF(TEMPLATE_GROUP="","",INDEX(EndDateList,MATCH(TEMPLATE_GROUP,CodeTemplateList,0),1))</f>
        <v>31.03.2024</v>
      </c>
      <c r="H32" s="1223" t="s">
        <v>1583</v>
      </c>
      <c r="O32" s="1187" t="s">
        <v>1215</v>
      </c>
      <c r="AX32" s="1233" t="s">
        <v>1584</v>
      </c>
      <c r="AZ32" s="1233" t="s">
        <v>1313</v>
      </c>
      <c r="BE32" s="1233">
        <v>2030</v>
      </c>
      <c r="BJ32" s="1181" t="s">
        <v>1469</v>
      </c>
      <c r="BL32" s="1181" t="s">
        <v>1469</v>
      </c>
    </row>
    <row customHeight="1" ht="11.25">
      <c r="A33" s="1187" t="s">
        <v>1585</v>
      </c>
      <c r="O33" s="1187" t="s">
        <v>1242</v>
      </c>
      <c r="AX33" s="1233" t="s">
        <v>1586</v>
      </c>
      <c r="AZ33" s="1233" t="s">
        <v>1216</v>
      </c>
      <c r="BE33" s="1233">
        <v>2031</v>
      </c>
      <c r="BJ33" s="1181" t="s">
        <v>1476</v>
      </c>
      <c r="BL33" s="1181" t="s">
        <v>1476</v>
      </c>
    </row>
    <row customHeight="1" ht="11.25">
      <c r="A34" s="1187" t="s">
        <v>1587</v>
      </c>
      <c r="O34" s="1187" t="s">
        <v>1278</v>
      </c>
      <c r="AX34" s="1233" t="s">
        <v>1588</v>
      </c>
      <c r="BE34" s="1233">
        <v>2032</v>
      </c>
      <c r="BJ34" s="1181" t="s">
        <v>1487</v>
      </c>
      <c r="BL34" s="1181" t="s">
        <v>1487</v>
      </c>
    </row>
    <row customHeight="1" ht="11.25">
      <c r="A35" s="1187" t="s">
        <v>1589</v>
      </c>
      <c r="O35" s="1187" t="s">
        <v>1311</v>
      </c>
      <c r="AX35" s="1233" t="s">
        <v>1590</v>
      </c>
      <c r="AZ35" s="1180" t="s">
        <v>1591</v>
      </c>
      <c r="BE35" s="1233">
        <v>2033</v>
      </c>
      <c r="BL35" s="1181" t="s">
        <v>1592</v>
      </c>
    </row>
    <row customHeight="1" ht="11.25">
      <c r="A36" s="1983" t="s">
        <v>1593</v>
      </c>
      <c r="D36" s="1224" t="s">
        <v>1594</v>
      </c>
      <c r="E36" s="1225" t="s">
        <v>856</v>
      </c>
      <c r="F36" s="1226" t="str">
        <f>INDEX(E37:E41,MATCH(TEMPLATE_SPHERE,F37:F41,0))</f>
        <v>холодного водоснабжения</v>
      </c>
      <c r="G36" s="1226" t="str">
        <f>INDEX(G37:G41,MATCH(TEMPLATE_SPHERE,F37:F41,0))</f>
        <v>холодное водоснабжение</v>
      </c>
      <c r="O36" s="1187" t="s">
        <v>1336</v>
      </c>
      <c r="AX36" s="1233" t="s">
        <v>1595</v>
      </c>
      <c r="AZ36" s="1233" t="s">
        <v>1216</v>
      </c>
      <c r="BE36" s="1233">
        <v>2034</v>
      </c>
      <c r="BL36" s="1181" t="s">
        <v>1596</v>
      </c>
    </row>
    <row customHeight="1" ht="11.25">
      <c r="A37" s="1187" t="s">
        <v>1597</v>
      </c>
      <c r="E37" s="520" t="s">
        <v>1598</v>
      </c>
      <c r="F37" s="1227" t="s">
        <v>810</v>
      </c>
      <c r="G37" s="520" t="s">
        <v>1599</v>
      </c>
      <c r="O37" s="1187" t="s">
        <v>1355</v>
      </c>
      <c r="AX37" s="1233" t="s">
        <v>1600</v>
      </c>
      <c r="AZ37" s="1233" t="s">
        <v>1244</v>
      </c>
      <c r="BE37" s="1233">
        <v>2035</v>
      </c>
    </row>
    <row customHeight="1" ht="11.25">
      <c r="A38" s="1187" t="s">
        <v>1601</v>
      </c>
      <c r="E38" s="520" t="s">
        <v>1602</v>
      </c>
      <c r="F38" s="1228" t="s">
        <v>856</v>
      </c>
      <c r="G38" s="520" t="s">
        <v>1603</v>
      </c>
      <c r="O38" s="1187" t="s">
        <v>1372</v>
      </c>
      <c r="AX38" s="1233" t="s">
        <v>1604</v>
      </c>
      <c r="AZ38" s="1233" t="s">
        <v>1279</v>
      </c>
      <c r="BE38" s="1233">
        <v>2036</v>
      </c>
      <c r="BH38" s="1180" t="s">
        <v>1605</v>
      </c>
      <c r="BJ38" s="1180" t="s">
        <v>1606</v>
      </c>
      <c r="BL38" s="1180" t="s">
        <v>1607</v>
      </c>
      <c r="BN38" s="1180" t="s">
        <v>1608</v>
      </c>
    </row>
    <row customHeight="1" ht="11.25">
      <c r="A39" s="1187" t="s">
        <v>1609</v>
      </c>
      <c r="E39" s="520" t="s">
        <v>1610</v>
      </c>
      <c r="F39" s="1228" t="s">
        <v>909</v>
      </c>
      <c r="G39" s="520" t="s">
        <v>1611</v>
      </c>
      <c r="O39" s="1187" t="s">
        <v>1388</v>
      </c>
      <c r="AX39" s="1233" t="s">
        <v>1612</v>
      </c>
      <c r="AZ39" s="1233" t="s">
        <v>1312</v>
      </c>
      <c r="BE39" s="1233">
        <v>2037</v>
      </c>
      <c r="BH39" s="1181" t="s">
        <v>1613</v>
      </c>
      <c r="BJ39" s="1330" t="s">
        <v>1613</v>
      </c>
      <c r="BL39" s="1330" t="s">
        <v>1613</v>
      </c>
      <c r="BN39" s="1181" t="s">
        <v>1614</v>
      </c>
    </row>
    <row customHeight="1" ht="11.25">
      <c r="A40" s="1187" t="s">
        <v>1615</v>
      </c>
      <c r="E40" s="520" t="s">
        <v>1616</v>
      </c>
      <c r="F40" s="1228" t="s">
        <v>896</v>
      </c>
      <c r="G40" s="520" t="s">
        <v>1617</v>
      </c>
      <c r="O40" s="1187" t="s">
        <v>1404</v>
      </c>
      <c r="AX40" s="1233" t="s">
        <v>1618</v>
      </c>
      <c r="BE40" s="1233">
        <v>2038</v>
      </c>
      <c r="BH40" s="1181" t="s">
        <v>1619</v>
      </c>
      <c r="BJ40" s="1330" t="s">
        <v>1029</v>
      </c>
      <c r="BL40" s="1330" t="s">
        <v>1029</v>
      </c>
      <c r="BN40" s="1181" t="s">
        <v>1063</v>
      </c>
    </row>
    <row customHeight="1" ht="11.25">
      <c r="A41" s="1187" t="s">
        <v>1620</v>
      </c>
      <c r="E41" s="520" t="s">
        <v>1621</v>
      </c>
      <c r="F41" s="1228" t="s">
        <v>1622</v>
      </c>
      <c r="G41" s="520" t="s">
        <v>1621</v>
      </c>
      <c r="O41" s="1187" t="s">
        <v>1420</v>
      </c>
      <c r="AX41" s="1233" t="s">
        <v>1623</v>
      </c>
      <c r="AZ41" s="1180" t="s">
        <v>1624</v>
      </c>
      <c r="BE41" s="1233">
        <v>2039</v>
      </c>
      <c r="BH41" s="1181" t="s">
        <v>1625</v>
      </c>
      <c r="BJ41" s="1330" t="s">
        <v>1025</v>
      </c>
      <c r="BL41" s="1330" t="s">
        <v>1025</v>
      </c>
      <c r="BN41" s="1181" t="s">
        <v>1050</v>
      </c>
    </row>
    <row customHeight="1" ht="11.25">
      <c r="A42" s="1187" t="s">
        <v>1626</v>
      </c>
      <c r="AX42" s="1233" t="s">
        <v>1627</v>
      </c>
      <c r="AZ42" s="1233" t="s">
        <v>1215</v>
      </c>
      <c r="BE42" s="1233">
        <v>2040</v>
      </c>
      <c r="BH42" s="1181" t="s">
        <v>1047</v>
      </c>
      <c r="BJ42" s="1330" t="s">
        <v>1027</v>
      </c>
      <c r="BL42" s="1330" t="s">
        <v>1027</v>
      </c>
      <c r="BN42" s="1181" t="s">
        <v>1628</v>
      </c>
    </row>
    <row customHeight="1" ht="11.25">
      <c r="A43" s="1187" t="s">
        <v>1629</v>
      </c>
      <c r="AX43" s="1233" t="s">
        <v>1630</v>
      </c>
      <c r="AZ43" s="1233" t="s">
        <v>1242</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1278</v>
      </c>
      <c r="BE44" s="1233">
        <v>2042</v>
      </c>
      <c r="BH44" s="1181" t="s">
        <v>1638</v>
      </c>
      <c r="BJ44" s="1330" t="s">
        <v>1047</v>
      </c>
      <c r="BL44" s="1330" t="s">
        <v>1047</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1311</v>
      </c>
      <c r="BE45" s="1233">
        <v>2043</v>
      </c>
      <c r="BH45" s="1181" t="s">
        <v>1647</v>
      </c>
      <c r="BJ45" s="1330" t="s">
        <v>1041</v>
      </c>
      <c r="BL45" s="1330" t="s">
        <v>1041</v>
      </c>
      <c r="BN45" s="1181" t="s">
        <v>1648</v>
      </c>
    </row>
    <row customHeight="1" ht="11.25">
      <c r="A46" s="1187" t="s">
        <v>1649</v>
      </c>
      <c r="E46" s="520" t="s">
        <v>27</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1651</v>
      </c>
      <c r="AZ46" s="1233" t="s">
        <v>1336</v>
      </c>
      <c r="BE46" s="1233">
        <v>2044</v>
      </c>
      <c r="BH46" s="1181" t="s">
        <v>1050</v>
      </c>
      <c r="BJ46" s="1330" t="s">
        <v>1031</v>
      </c>
      <c r="BL46" s="1330" t="s">
        <v>1031</v>
      </c>
      <c r="BN46" s="1181" t="s">
        <v>1652</v>
      </c>
    </row>
    <row customHeight="1" ht="11.25">
      <c r="A47" s="1187" t="s">
        <v>1653</v>
      </c>
      <c r="E47" s="520" t="s">
        <v>33</v>
      </c>
      <c r="F47" s="1228" t="s">
        <v>1642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1654</v>
      </c>
      <c r="AZ47" s="1233" t="s">
        <v>1355</v>
      </c>
      <c r="BE47" s="1233">
        <v>2045</v>
      </c>
      <c r="BH47" s="1181" t="s">
        <v>1628</v>
      </c>
      <c r="BJ47" s="1330" t="s">
        <v>1033</v>
      </c>
      <c r="BL47" s="1330" t="s">
        <v>1033</v>
      </c>
      <c r="BN47" s="1181" t="s">
        <v>1655</v>
      </c>
    </row>
    <row customHeight="1" ht="11.25">
      <c r="A48" s="1187" t="s">
        <v>1656</v>
      </c>
      <c r="E48" s="520" t="s">
        <v>1657</v>
      </c>
      <c r="F48" s="1228" t="s">
        <v>1658</v>
      </c>
      <c r="G48" s="1229" t="str">
        <f>_xlfn.IFERROR(IF(f_year="","01.01."&amp;CURRENT_YEAR,"01.01."&amp;f_year),"01.01."&amp;CURRENT_YEAR)</f>
        <v>01.01.2024</v>
      </c>
      <c r="H48" s="1229" t="str">
        <f>_xlfn.IFERROR(IF(f_year="","31.12."&amp;CURRENT_YEAR,"31.12."&amp;f_year),"31.12."&amp;CURRENT_YEAR)</f>
        <v>31.12.2024</v>
      </c>
      <c r="I48" s="1855">
        <f>IF(f_year="",TRUE,FALSE)</f>
        <v>0</v>
      </c>
      <c r="J48" s="1858" t="s">
        <v>1659</v>
      </c>
      <c r="K48" s="1859"/>
      <c r="AX48" s="1233" t="s">
        <v>1660</v>
      </c>
      <c r="AZ48" s="1233" t="s">
        <v>1372</v>
      </c>
      <c r="BE48" s="1233">
        <v>2046</v>
      </c>
      <c r="BH48" s="1181" t="s">
        <v>1632</v>
      </c>
      <c r="BJ48" s="1330" t="s">
        <v>1035</v>
      </c>
      <c r="BL48" s="1330" t="s">
        <v>1035</v>
      </c>
      <c r="BN48" s="1181" t="s">
        <v>1661</v>
      </c>
    </row>
    <row customHeight="1" ht="11.25">
      <c r="A49" s="1187" t="s">
        <v>1662</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1665</v>
      </c>
      <c r="AZ49" s="1233" t="s">
        <v>1388</v>
      </c>
      <c r="BE49" s="1233">
        <v>2047</v>
      </c>
      <c r="BH49" s="1181" t="s">
        <v>1051</v>
      </c>
      <c r="BJ49" s="1330" t="s">
        <v>1037</v>
      </c>
      <c r="BL49" s="1330" t="s">
        <v>1037</v>
      </c>
    </row>
    <row customHeight="1" ht="11.25">
      <c r="A50" s="1187" t="s">
        <v>1666</v>
      </c>
      <c r="E50" s="520" t="s">
        <v>1667</v>
      </c>
      <c r="F50" s="1228" t="s">
        <v>1021</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1668</v>
      </c>
      <c r="AZ50" s="1233" t="s">
        <v>1404</v>
      </c>
      <c r="BE50" s="1233">
        <v>2048</v>
      </c>
      <c r="BH50" s="1181" t="s">
        <v>1639</v>
      </c>
      <c r="BJ50" s="1330" t="s">
        <v>1039</v>
      </c>
      <c r="BL50" s="1330" t="s">
        <v>1039</v>
      </c>
    </row>
    <row customHeight="1" ht="11.25">
      <c r="A51" s="1187" t="s">
        <v>1669</v>
      </c>
      <c r="E51" s="520" t="s">
        <v>1670</v>
      </c>
      <c r="F51" s="1228" t="s">
        <v>1671</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1672</v>
      </c>
      <c r="AZ51" s="1233" t="s">
        <v>1420</v>
      </c>
      <c r="BE51" s="1233">
        <v>2049</v>
      </c>
      <c r="BH51" s="1181" t="s">
        <v>1648</v>
      </c>
      <c r="BJ51" s="1330" t="s">
        <v>1673</v>
      </c>
      <c r="BL51" s="1330" t="s">
        <v>1673</v>
      </c>
    </row>
    <row customHeight="1" ht="11.25">
      <c r="A52" s="1187" t="s">
        <v>1674</v>
      </c>
      <c r="E52" s="520" t="s">
        <v>1675</v>
      </c>
      <c r="F52" s="1228" t="s">
        <v>1676</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1677</v>
      </c>
      <c r="AZ52" s="1233" t="s">
        <v>1216</v>
      </c>
      <c r="BE52" s="1233">
        <v>2050</v>
      </c>
      <c r="BH52" s="1181" t="s">
        <v>1652</v>
      </c>
      <c r="BJ52" s="1330" t="s">
        <v>1050</v>
      </c>
      <c r="BL52" s="1330" t="s">
        <v>1050</v>
      </c>
    </row>
    <row customHeight="1" ht="11.25">
      <c r="A53" s="1187" t="s">
        <v>1678</v>
      </c>
      <c r="E53" s="520" t="s">
        <v>1679</v>
      </c>
      <c r="F53" s="1228" t="s">
        <v>1679</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1680</v>
      </c>
      <c r="K53" s="1859"/>
      <c r="AX53" s="1233" t="s">
        <v>1681</v>
      </c>
      <c r="BE53" s="1233">
        <v>2051</v>
      </c>
      <c r="BH53" s="1181" t="s">
        <v>1655</v>
      </c>
      <c r="BJ53" s="1330" t="s">
        <v>1628</v>
      </c>
      <c r="BL53" s="1330" t="s">
        <v>1628</v>
      </c>
    </row>
    <row customHeight="1" ht="11.25">
      <c r="A54" s="1187" t="s">
        <v>1682</v>
      </c>
      <c r="AX54" s="1233" t="s">
        <v>1683</v>
      </c>
      <c r="AZ54" s="1180" t="s">
        <v>1684</v>
      </c>
      <c r="BE54" s="1233">
        <v>2052</v>
      </c>
      <c r="BH54" s="1181" t="s">
        <v>1661</v>
      </c>
      <c r="BJ54" s="1330" t="s">
        <v>1632</v>
      </c>
      <c r="BL54" s="1330" t="s">
        <v>1632</v>
      </c>
    </row>
    <row customHeight="1" ht="11.25">
      <c r="A55" s="1187" t="s">
        <v>1685</v>
      </c>
      <c r="AX55" s="1233" t="s">
        <v>1686</v>
      </c>
      <c r="AZ55" s="1233" t="s">
        <v>1218</v>
      </c>
      <c r="BE55" s="1233">
        <v>2053</v>
      </c>
      <c r="BH55" s="1183" t="s">
        <v>22</v>
      </c>
      <c r="BJ55" s="1330" t="s">
        <v>1051</v>
      </c>
      <c r="BL55" s="1330" t="s">
        <v>1051</v>
      </c>
    </row>
    <row customHeight="1" ht="11.25">
      <c r="A56" s="1187" t="s">
        <v>1687</v>
      </c>
      <c r="D56" s="1231" t="s">
        <v>1688</v>
      </c>
      <c r="E56" s="1208" t="s">
        <v>115</v>
      </c>
      <c r="F56" s="1187" t="s">
        <v>1689</v>
      </c>
      <c r="AX56" s="1233" t="s">
        <v>1690</v>
      </c>
      <c r="AZ56" s="1233" t="s">
        <v>1246</v>
      </c>
      <c r="BE56" s="1233">
        <v>2054</v>
      </c>
      <c r="BH56" s="1183" t="s">
        <v>22</v>
      </c>
      <c r="BJ56" s="1330" t="s">
        <v>1639</v>
      </c>
      <c r="BL56" s="1330" t="s">
        <v>1639</v>
      </c>
    </row>
    <row customHeight="1" ht="11.25">
      <c r="A57" s="1187" t="s">
        <v>1691</v>
      </c>
      <c r="D57" s="1231" t="s">
        <v>1692</v>
      </c>
      <c r="E57" s="1208" t="s">
        <v>115</v>
      </c>
      <c r="F57" s="1187" t="s">
        <v>1689</v>
      </c>
      <c r="AX57" s="1233" t="s">
        <v>1693</v>
      </c>
      <c r="AZ57" s="1233" t="s">
        <v>1281</v>
      </c>
      <c r="BE57" s="1233">
        <v>2055</v>
      </c>
      <c r="BJ57" s="1330" t="s">
        <v>1648</v>
      </c>
      <c r="BL57" s="1330" t="s">
        <v>1648</v>
      </c>
    </row>
    <row customHeight="1" ht="11.25">
      <c r="A58" s="1187" t="s">
        <v>1694</v>
      </c>
      <c r="D58" s="1231" t="s">
        <v>1695</v>
      </c>
      <c r="E58" s="1208" t="s">
        <v>115</v>
      </c>
      <c r="F58" s="1187" t="s">
        <v>1689</v>
      </c>
      <c r="AX58" s="1233" t="s">
        <v>1696</v>
      </c>
      <c r="BE58" s="1233">
        <v>2056</v>
      </c>
      <c r="BJ58" s="1330" t="s">
        <v>1652</v>
      </c>
      <c r="BL58" s="1330" t="s">
        <v>1652</v>
      </c>
    </row>
    <row customHeight="1" ht="11.25">
      <c r="A59" s="1187" t="s">
        <v>1697</v>
      </c>
      <c r="D59" s="1231" t="s">
        <v>136</v>
      </c>
      <c r="E59" s="1208" t="s">
        <v>1584</v>
      </c>
      <c r="F59" s="1187" t="s">
        <v>1698</v>
      </c>
      <c r="AX59" s="1233" t="s">
        <v>1699</v>
      </c>
      <c r="AZ59" s="1180" t="s">
        <v>1700</v>
      </c>
      <c r="BE59" s="1233">
        <v>2057</v>
      </c>
      <c r="BJ59" s="1330" t="s">
        <v>1655</v>
      </c>
      <c r="BL59" s="1330" t="s">
        <v>1655</v>
      </c>
    </row>
    <row customHeight="1" ht="11.25">
      <c r="A60" s="1187" t="s">
        <v>1701</v>
      </c>
      <c r="D60" s="1231" t="s">
        <v>1702</v>
      </c>
      <c r="E60" s="1208" t="s">
        <v>1584</v>
      </c>
      <c r="F60" s="1187" t="s">
        <v>1698</v>
      </c>
      <c r="AX60" s="1233" t="s">
        <v>1703</v>
      </c>
      <c r="AZ60" s="1233" t="s">
        <v>1219</v>
      </c>
      <c r="BE60" s="1233">
        <v>2058</v>
      </c>
      <c r="BJ60" s="1330" t="s">
        <v>1661</v>
      </c>
      <c r="BL60" s="1330" t="s">
        <v>1661</v>
      </c>
    </row>
    <row customHeight="1" ht="11.25">
      <c r="A61" s="1187" t="s">
        <v>1704</v>
      </c>
      <c r="D61" s="1231" t="s">
        <v>1705</v>
      </c>
      <c r="E61" s="1208" t="s">
        <v>1584</v>
      </c>
      <c r="F61" s="1187" t="s">
        <v>1698</v>
      </c>
      <c r="AX61" s="1233" t="s">
        <v>1706</v>
      </c>
      <c r="AZ61" s="1233" t="s">
        <v>1247</v>
      </c>
      <c r="BE61" s="1233">
        <v>2059</v>
      </c>
      <c r="BL61" s="1330" t="s">
        <v>1043</v>
      </c>
    </row>
    <row customHeight="1" ht="11.25">
      <c r="A62" s="1187" t="s">
        <v>1707</v>
      </c>
      <c r="D62" s="1231" t="s">
        <v>135</v>
      </c>
      <c r="E62" s="1208">
        <v>30</v>
      </c>
      <c r="F62" s="1187" t="s">
        <v>1698</v>
      </c>
      <c r="AZ62" s="1233" t="s">
        <v>1282</v>
      </c>
      <c r="BE62" s="1233">
        <v>2060</v>
      </c>
      <c r="BL62" s="1330" t="s">
        <v>1045</v>
      </c>
    </row>
    <row customHeight="1" ht="11.25">
      <c r="A63" s="1187" t="s">
        <v>1708</v>
      </c>
      <c r="D63" s="1231" t="s">
        <v>1709</v>
      </c>
      <c r="E63" s="1208">
        <v>30</v>
      </c>
      <c r="F63" s="1187" t="s">
        <v>1698</v>
      </c>
      <c r="AZ63" s="1233" t="s">
        <v>1314</v>
      </c>
      <c r="BE63" s="1233">
        <v>2061</v>
      </c>
    </row>
    <row customHeight="1" ht="11.25">
      <c r="A64" s="1187" t="s">
        <v>16</v>
      </c>
      <c r="D64" s="1231" t="s">
        <v>1710</v>
      </c>
      <c r="E64" s="1208">
        <v>30</v>
      </c>
      <c r="F64" s="1187" t="s">
        <v>1698</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1220</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114</v>
      </c>
      <c r="BJ69" s="1181" t="s">
        <v>1722</v>
      </c>
      <c r="BK69" s="1230" t="s">
        <v>114</v>
      </c>
      <c r="BL69" s="1181" t="s">
        <v>1723</v>
      </c>
      <c r="BM69" s="1183" t="s">
        <v>114</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115</v>
      </c>
      <c r="BJ73" s="1181" t="s">
        <v>1740</v>
      </c>
      <c r="BK73" s="1230" t="s">
        <v>115</v>
      </c>
      <c r="BL73" s="1181" t="s">
        <v>1741</v>
      </c>
      <c r="BM73" s="1183" t="s">
        <v>115</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1229</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1021</v>
      </c>
    </row>
    <row customHeight="1" ht="11.25">
      <c r="A91" s="1187" t="s">
        <v>1798</v>
      </c>
      <c r="AZ91" s="1233" t="s">
        <v>1057</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574</v>
      </c>
      <c r="BH108" s="1181" t="s">
        <v>1851</v>
      </c>
      <c r="BJ108" s="1181" t="s">
        <v>1852</v>
      </c>
      <c r="BL108" s="1181" t="s">
        <v>1506</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1216</v>
      </c>
    </row>
    <row customHeight="1" ht="11.25">
      <c r="AZ116" s="2014" t="s">
        <v>1840</v>
      </c>
      <c r="BA116" s="2015" t="s">
        <v>1841</v>
      </c>
      <c r="BH116" s="1181" t="s">
        <v>1244</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0F1AC-2C05-779E-1D62-CDBA588BC061}" mc:Ignorable="x14ac xr xr2 xr3">
  <dimension ref="A1:J25"/>
  <sheetViews>
    <sheetView topLeftCell="A1" showGridLines="0" zoomScale="90" workbookViewId="0">
      <selection activeCell="A1" sqref="A1"/>
    </sheetView>
  </sheetViews>
  <sheetFormatPr defaultColWidth="9.140625" customHeight="1" defaultRowHeight="11.25"/>
  <cols>
    <col min="1"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93.00390625" customWidth="1"/>
    <col min="8" max="8" style="5938" width="8.00390625" customWidth="1"/>
    <col min="9" max="9" style="5938" width="64.00390625" customWidth="1"/>
    <col min="10" max="10" style="5938" width="9.140625" hidden="1"/>
  </cols>
  <sheetData>
    <row customHeight="1" ht="11.25" hidden="1">
      <c r="A1" s="614" t="s">
        <v>302</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Северная Осетия-Алания</v>
      </c>
      <c r="E6" s="2289"/>
      <c r="F6" s="2289"/>
      <c r="I6" s="828"/>
      <c r="J6" s="568">
        <v>17</v>
      </c>
    </row>
    <row s="585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87</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309</v>
      </c>
      <c r="G13" s="587"/>
      <c r="H13" s="1646"/>
      <c r="J13" s="568">
        <v>19</v>
      </c>
    </row>
    <row customHeight="1" ht="19.95">
      <c r="A14" s="615"/>
      <c r="B14" s="615"/>
      <c r="C14" s="570"/>
      <c r="D14" s="1636" t="s">
        <v>711</v>
      </c>
      <c r="E14" s="1637" t="s">
        <v>1858</v>
      </c>
      <c r="F14" s="1639"/>
      <c r="G14" s="1638" t="s">
        <v>1859</v>
      </c>
      <c r="H14" s="1646"/>
      <c r="J14" s="568">
        <v>19</v>
      </c>
    </row>
    <row customHeight="1" ht="19.95">
      <c r="A15" s="615"/>
      <c r="B15" s="615"/>
      <c r="C15" s="570"/>
      <c r="D15" s="1636" t="s">
        <v>310</v>
      </c>
      <c r="E15" s="1637" t="s">
        <v>1860</v>
      </c>
      <c r="F15" s="1639"/>
      <c r="G15" s="1638" t="s">
        <v>1861</v>
      </c>
      <c r="H15" s="1646"/>
      <c r="J15" s="568">
        <v>19</v>
      </c>
    </row>
    <row customHeight="1" ht="24">
      <c r="A16" s="615"/>
      <c r="B16" s="615"/>
      <c r="C16" s="570"/>
      <c r="D16" s="1636" t="s">
        <v>313</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90</v>
      </c>
      <c r="E18" s="1640" t="s">
        <v>1866</v>
      </c>
      <c r="F18" s="1639"/>
      <c r="G18" s="587" t="s">
        <v>1865</v>
      </c>
      <c r="H18" s="1646"/>
      <c r="I18" s="965"/>
      <c r="J18" s="568">
        <v>46</v>
      </c>
    </row>
    <row customHeight="1" ht="23.25">
      <c r="A19" s="615"/>
      <c r="B19" s="615"/>
      <c r="C19" s="570"/>
      <c r="D19" s="1633" t="s">
        <v>115</v>
      </c>
      <c r="E19" s="1640" t="s">
        <v>1867</v>
      </c>
      <c r="F19" s="1634" t="s">
        <v>309</v>
      </c>
      <c r="G19" s="2584" t="s">
        <v>1868</v>
      </c>
      <c r="H19" s="588"/>
      <c r="J19" s="568">
        <v>22</v>
      </c>
    </row>
    <row s="7334" customFormat="1" customHeight="1" ht="5.25" hidden="1">
      <c r="A20" s="615"/>
      <c r="B20" s="615"/>
      <c r="C20" s="1642"/>
      <c r="D20" s="1641" t="s">
        <v>1118</v>
      </c>
      <c r="E20" s="1127"/>
      <c r="F20" s="1126"/>
      <c r="G20" s="2585"/>
      <c r="J20" s="1643">
        <v>0</v>
      </c>
    </row>
    <row customHeight="1" ht="15.75">
      <c r="A21" s="615"/>
      <c r="B21" s="615"/>
      <c r="C21" s="570"/>
      <c r="D21" s="580"/>
      <c r="E21" s="528" t="s">
        <v>342</v>
      </c>
      <c r="F21" s="582"/>
      <c r="G21" s="2586"/>
      <c r="H21" s="1646"/>
      <c r="J21" s="568">
        <v>15</v>
      </c>
    </row>
    <row s="5894" customFormat="1" customHeight="1" ht="26.25">
      <c r="A22" s="615"/>
      <c r="B22" s="615"/>
      <c r="C22" s="615"/>
      <c r="D22" s="1633" t="s">
        <v>91</v>
      </c>
      <c r="E22" s="587" t="s">
        <v>1869</v>
      </c>
      <c r="F22" s="1639"/>
      <c r="G22" s="587" t="s">
        <v>1870</v>
      </c>
      <c r="H22" s="1645"/>
      <c r="J22" s="614">
        <v>25</v>
      </c>
    </row>
    <row s="5894" customFormat="1" customHeight="1" ht="19.95">
      <c r="A23" s="615"/>
      <c r="B23" s="615"/>
      <c r="C23" s="615"/>
      <c r="D23" s="1633" t="s">
        <v>92</v>
      </c>
      <c r="E23" s="1640" t="s">
        <v>1871</v>
      </c>
      <c r="F23" s="1644"/>
      <c r="G23" s="587" t="s">
        <v>1872</v>
      </c>
      <c r="H23" s="1645"/>
      <c r="J23" s="614">
        <v>19</v>
      </c>
    </row>
    <row s="5894" customFormat="1" customHeight="1" ht="144" hidden="1">
      <c r="A24" s="615"/>
      <c r="B24" s="615"/>
      <c r="C24" s="615"/>
      <c r="D24" s="1633" t="s">
        <v>116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133C2-96CC-9941-2EB9-C5EAFE602C15}"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56" width="3.00390625" customWidth="1"/>
    <col min="12" max="14" style="5556" width="8.00390625" customWidth="1"/>
    <col min="15" max="15" style="5556" width="25.00390625" customWidth="1"/>
    <col min="16" max="16" style="5556" width="14.00390625" customWidth="1"/>
    <col min="17" max="20" style="5557" width="8.00390625" customWidth="1"/>
    <col min="21" max="254" style="5381" width="8.00390625" customWidth="1"/>
    <col min="255" max="255" style="5381" width="9.140625" hidden="1"/>
  </cols>
  <sheetData>
    <row customHeight="1" ht="22.5" hidden="1">
      <c r="F1" s="1744" t="s">
        <v>1873</v>
      </c>
      <c r="G1" s="1744" t="s">
        <v>48</v>
      </c>
      <c r="H1" s="1744" t="s">
        <v>50</v>
      </c>
      <c r="IU1" s="1268" t="s">
        <v>14</v>
      </c>
    </row>
    <row s="5518"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473" customFormat="1" customHeight="1" ht="21">
      <c r="A8" s="1268"/>
      <c r="B8" s="1273"/>
      <c r="C8" s="1268"/>
      <c r="D8" s="1608"/>
      <c r="E8" s="1661" t="s">
        <v>87</v>
      </c>
      <c r="F8" s="1653" t="s">
        <v>1873</v>
      </c>
      <c r="G8" s="1653" t="s">
        <v>48</v>
      </c>
      <c r="H8" s="1653" t="s">
        <v>50</v>
      </c>
      <c r="I8" s="1653" t="s">
        <v>1874</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0" customFormat="1" customHeight="1" ht="10.5">
      <c r="B14" s="947"/>
      <c r="D14" s="295"/>
      <c r="K14" s="613"/>
      <c r="L14" s="613"/>
      <c r="M14" s="613"/>
      <c r="N14" s="613"/>
      <c r="O14" s="339"/>
      <c r="P14" s="613"/>
      <c r="Q14" s="338"/>
      <c r="R14" s="338"/>
      <c r="S14" s="338"/>
      <c r="T14" s="338"/>
      <c r="IU14" s="294">
        <v>10</v>
      </c>
    </row>
    <row s="555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DB1CD-8605-5C47-3D36-9CDDDAD8D237}"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268" t="s">
        <v>14</v>
      </c>
    </row>
    <row s="5518" customFormat="1" customHeight="1" ht="22.5" hidden="1">
      <c r="A2" s="944"/>
      <c r="B2" s="1273">
        <v>1</v>
      </c>
      <c r="C2" s="1273"/>
      <c r="D2" s="2041" t="s">
        <v>103</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47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41FC-29FD-CBEF-BE39-EC31D0E2D73E}"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744" t="s">
        <v>14</v>
      </c>
    </row>
    <row s="5518" customFormat="1" customHeight="1" ht="22.5" hidden="1">
      <c r="A2" s="944"/>
      <c r="B2" s="1479">
        <v>1</v>
      </c>
      <c r="C2" s="1479"/>
      <c r="D2" s="2041" t="s">
        <v>103</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473" customFormat="1" customHeight="1" ht="67.2">
      <c r="A8" s="1744"/>
      <c r="B8" s="1479"/>
      <c r="C8" s="1744"/>
      <c r="D8" s="1628"/>
      <c r="E8" s="2591" t="s">
        <v>87</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5A62C-BFC8-32BA-CF6D-A0B60A510F8F}"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56" width="3.00390625" customWidth="1"/>
    <col min="16" max="16" style="5556" width="8.00390625" customWidth="1"/>
    <col min="17" max="17" style="5381" width="9.140625" hidden="1"/>
  </cols>
  <sheetData>
    <row customHeight="1" ht="22.5" hidden="1">
      <c r="Q1" s="1268" t="s">
        <v>14</v>
      </c>
    </row>
    <row s="5518" customFormat="1" customHeight="1" ht="22.5" hidden="1">
      <c r="A2" s="609"/>
      <c r="B2" s="1273">
        <v>1</v>
      </c>
      <c r="C2" s="1273"/>
      <c r="D2" s="2041" t="s">
        <v>103</v>
      </c>
      <c r="E2" s="2240">
        <v>1</v>
      </c>
      <c r="F2" s="2416" t="str">
        <f>IF(region_name="","",region_name)</f>
        <v>Республика Северная Осетия-Алания</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1883</v>
      </c>
      <c r="L3" s="1656"/>
      <c r="M3" s="2033"/>
      <c r="N3" s="2026"/>
      <c r="O3" s="1648"/>
      <c r="P3" s="624"/>
      <c r="Q3" s="536">
        <v>0</v>
      </c>
    </row>
    <row s="5458" customFormat="1" customHeight="1" ht="5.25" hidden="1">
      <c r="A4" s="609"/>
      <c r="D4" s="607"/>
      <c r="F4" s="360" t="s">
        <v>82</v>
      </c>
      <c r="G4" s="607" t="s">
        <v>83</v>
      </c>
      <c r="H4" s="607"/>
      <c r="I4" s="2036"/>
      <c r="J4" s="1657"/>
      <c r="K4" s="2024"/>
      <c r="L4" s="2024"/>
      <c r="M4" s="2024"/>
      <c r="N4" s="2020"/>
      <c r="O4" s="360" t="s">
        <v>82</v>
      </c>
      <c r="P4" s="360"/>
      <c r="Q4" s="624">
        <v>0</v>
      </c>
    </row>
    <row s="5518"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473" customFormat="1" customHeight="1" ht="44.25">
      <c r="A11" s="1744"/>
      <c r="B11" s="1479"/>
      <c r="C11" s="1744"/>
      <c r="D11" s="1628"/>
      <c r="E11" s="2605" t="s">
        <v>87</v>
      </c>
      <c r="F11" s="2605" t="s">
        <v>307</v>
      </c>
      <c r="G11" s="2605" t="s">
        <v>1884</v>
      </c>
      <c r="H11" s="2605"/>
      <c r="I11" s="2605" t="s">
        <v>1885</v>
      </c>
      <c r="J11" s="2605"/>
      <c r="K11" s="2605"/>
      <c r="L11" s="2605" t="s">
        <v>1886</v>
      </c>
      <c r="M11" s="2593" t="s">
        <v>1887</v>
      </c>
      <c r="N11" s="2604"/>
      <c r="O11" s="1737"/>
      <c r="P11" s="1737"/>
      <c r="Q11" s="1722">
        <v>42</v>
      </c>
    </row>
    <row s="5473" customFormat="1" customHeight="1" ht="29.25">
      <c r="A12" s="1268"/>
      <c r="B12" s="1273"/>
      <c r="C12" s="1268"/>
      <c r="D12" s="1608"/>
      <c r="E12" s="2591"/>
      <c r="F12" s="2605"/>
      <c r="G12" s="2022" t="s">
        <v>1888</v>
      </c>
      <c r="H12" s="2022" t="s">
        <v>311</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Республика Северная Осетия-Алания</v>
      </c>
      <c r="G13" s="2600"/>
      <c r="H13" s="2607"/>
      <c r="I13" s="587"/>
      <c r="J13" s="2018">
        <v>1</v>
      </c>
      <c r="K13" s="2031"/>
      <c r="L13" s="2032"/>
      <c r="M13" s="2032"/>
      <c r="N13" s="2601" t="s">
        <v>1889</v>
      </c>
      <c r="O13" s="1648"/>
      <c r="P13" s="624"/>
      <c r="Q13" s="536">
        <v>22</v>
      </c>
    </row>
    <row s="5518"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5518" customFormat="1" customHeight="1" ht="23.25">
      <c r="A15" s="2212"/>
      <c r="B15" s="1273"/>
      <c r="C15" s="525"/>
      <c r="D15" s="914"/>
      <c r="E15" s="534"/>
      <c r="F15" s="1613" t="s">
        <v>1875</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EBA9-7B83-AD77-178D-550CDEDDB79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0"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850"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87</v>
      </c>
      <c r="E9" s="2322" t="s">
        <v>1891</v>
      </c>
      <c r="F9" s="2322"/>
      <c r="G9" s="2322"/>
      <c r="H9" s="2322"/>
      <c r="I9" s="2322"/>
      <c r="M9" s="234">
        <v>28</v>
      </c>
    </row>
    <row customHeight="1" ht="24">
      <c r="D10" s="2322"/>
      <c r="E10" s="240" t="s">
        <v>1892</v>
      </c>
      <c r="F10" s="240" t="s">
        <v>1893</v>
      </c>
      <c r="G10" s="240" t="s">
        <v>1894</v>
      </c>
      <c r="H10" s="240" t="s">
        <v>393</v>
      </c>
      <c r="I10" s="2322"/>
      <c r="M10" s="234">
        <v>23</v>
      </c>
    </row>
    <row customHeight="1" ht="12" hidden="1">
      <c r="D11" s="200" t="s">
        <v>114</v>
      </c>
      <c r="E11" s="200" t="s">
        <v>90</v>
      </c>
      <c r="F11" s="200" t="s">
        <v>115</v>
      </c>
      <c r="G11" s="200" t="s">
        <v>91</v>
      </c>
      <c r="H11" s="200" t="s">
        <v>92</v>
      </c>
      <c r="I11" s="200" t="s">
        <v>116</v>
      </c>
      <c r="M11" s="234">
        <v>0</v>
      </c>
    </row>
    <row s="7159" customFormat="1" customHeight="1" ht="26.25">
      <c r="A12" s="258" t="s">
        <v>89</v>
      </c>
      <c r="B12" s="238" t="s">
        <v>22</v>
      </c>
      <c r="C12" s="239"/>
      <c r="D12" s="241" t="s">
        <v>114</v>
      </c>
      <c r="E12" s="494"/>
      <c r="F12" s="494"/>
      <c r="G12" s="1847" t="s">
        <v>22</v>
      </c>
      <c r="H12" s="495"/>
      <c r="I12" s="2282" t="s">
        <v>1895</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317D1-FE8B-BAF8-1C3F-DDCB0F43EA1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87</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6AC41-D824-6119-A431-248AD0F4EC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87</v>
      </c>
      <c r="E9" s="221" t="s">
        <v>290</v>
      </c>
      <c r="M9" s="182">
        <v>16</v>
      </c>
    </row>
    <row customHeight="1" ht="12.75">
      <c r="C10" s="205"/>
      <c r="D10" s="200" t="s">
        <v>114</v>
      </c>
      <c r="E10" s="200" t="s">
        <v>102</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26229-F5C1-AC6A-3E11-C53EFBC1A6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A334B-7484-FF7E-78C1-64654A87CD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471" customFormat="1" customHeight="1" ht="17.25">
      <c r="A2" s="1928" t="s">
        <v>1906</v>
      </c>
    </row>
    <row r="4" s="7460" customFormat="1" customHeight="1" ht="15">
      <c r="C4" s="1929"/>
      <c r="D4" s="226"/>
      <c r="E4" s="490"/>
    </row>
    <row r="6" s="7471" customFormat="1" customHeight="1" ht="17.25">
      <c r="A6" s="1928" t="s">
        <v>1907</v>
      </c>
    </row>
    <row r="8" s="7460" customFormat="1" customHeight="1" ht="17.25">
      <c r="C8" s="1930"/>
      <c r="D8" s="226"/>
      <c r="E8" s="227"/>
    </row>
    <row r="11" s="7471" customFormat="1" customHeight="1" ht="17.25">
      <c r="A11" s="1928" t="s">
        <v>1908</v>
      </c>
    </row>
    <row r="13" s="5473" customFormat="1" customHeight="1" ht="15">
      <c r="A13" s="2330">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107</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1909</v>
      </c>
    </row>
    <row r="19" s="5518"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93" customFormat="1" customHeight="1" ht="15">
      <c r="A23" s="536"/>
      <c r="B23" s="536"/>
      <c r="C23" s="1841" t="s">
        <v>103</v>
      </c>
      <c r="D23" s="2221" t="s">
        <v>114</v>
      </c>
      <c r="E23" s="2222"/>
      <c r="F23" s="2220" t="s">
        <v>19</v>
      </c>
      <c r="G23" s="2670"/>
      <c r="H23" s="2240">
        <v>1</v>
      </c>
      <c r="I23" s="2672" t="str">
        <f>IF(U23="","",INDEX(TERRITORY_MR_LIST,MATCH(U23,TERRITORY_LIST_ID,0)))</f>
        <v/>
      </c>
      <c r="J23" s="2220" t="s">
        <v>19</v>
      </c>
      <c r="K23" s="945"/>
      <c r="L23" s="1895" t="s">
        <v>114</v>
      </c>
      <c r="M23" s="716"/>
      <c r="N23" s="717"/>
      <c r="O23" s="717"/>
      <c r="P23" s="717"/>
      <c r="Q23" s="717"/>
      <c r="R23" s="717"/>
      <c r="S23" s="717"/>
      <c r="T23" s="717"/>
      <c r="U23" s="718"/>
      <c r="V23" s="717"/>
      <c r="W23" s="717"/>
      <c r="X23" s="708"/>
      <c r="Y23" s="708" t="s">
        <v>123</v>
      </c>
      <c r="Z23" s="708">
        <v>1705000</v>
      </c>
      <c r="AA23" s="708"/>
      <c r="AB23" s="708"/>
      <c r="AC23" s="708"/>
      <c r="AD23" s="708"/>
      <c r="AE23" s="708"/>
      <c r="AF23" s="708"/>
      <c r="AG23" s="708"/>
      <c r="AH23" s="708"/>
      <c r="AI23" s="708"/>
      <c r="AJ23" s="708"/>
      <c r="AK23" s="708"/>
      <c r="AL23" s="708"/>
    </row>
    <row s="5593" customFormat="1" customHeight="1" ht="15">
      <c r="A24" s="536"/>
      <c r="B24" s="536"/>
      <c r="C24" s="289"/>
      <c r="D24" s="2221"/>
      <c r="E24" s="2223"/>
      <c r="F24" s="2220"/>
      <c r="G24" s="2671"/>
      <c r="H24" s="2240"/>
      <c r="I24" s="2673"/>
      <c r="J24" s="2220"/>
      <c r="K24" s="534"/>
      <c r="L24" s="290"/>
      <c r="M24" s="720" t="s">
        <v>124</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3" customFormat="1" customHeight="1" ht="15">
      <c r="A25" s="536"/>
      <c r="B25" s="536"/>
      <c r="C25" s="289"/>
      <c r="D25" s="2221"/>
      <c r="E25" s="2224"/>
      <c r="F25" s="2220"/>
      <c r="G25" s="534"/>
      <c r="H25" s="290"/>
      <c r="I25" s="693" t="s">
        <v>125</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93" customFormat="1" customHeight="1" ht="15">
      <c r="A29" s="536"/>
      <c r="B29" s="536"/>
      <c r="C29" s="289"/>
      <c r="D29" s="1934"/>
      <c r="E29" s="1934"/>
      <c r="F29" s="1934"/>
      <c r="G29" s="2674" t="s">
        <v>103</v>
      </c>
      <c r="H29" s="2216">
        <v>1</v>
      </c>
      <c r="I29" s="2675" t="str">
        <f>IF(U29="","",INDEX(TERRITORY_MR_LIST,MATCH(U29,TERRITORY_LIST_ID,0)))</f>
        <v/>
      </c>
      <c r="J29" s="2220" t="s">
        <v>19</v>
      </c>
      <c r="K29" s="945"/>
      <c r="L29" s="1895" t="s">
        <v>114</v>
      </c>
      <c r="M29" s="716"/>
      <c r="N29" s="717"/>
      <c r="O29" s="717"/>
      <c r="P29" s="717"/>
      <c r="Q29" s="717"/>
      <c r="R29" s="717"/>
      <c r="S29" s="717"/>
      <c r="T29" s="717"/>
      <c r="U29" s="718"/>
      <c r="V29" s="717"/>
      <c r="W29" s="717"/>
      <c r="X29" s="708"/>
      <c r="Y29" s="708" t="s">
        <v>123</v>
      </c>
      <c r="Z29" s="708">
        <v>1705000</v>
      </c>
      <c r="AA29" s="708"/>
      <c r="AB29" s="708"/>
      <c r="AC29" s="708"/>
      <c r="AD29" s="708"/>
      <c r="AE29" s="708"/>
      <c r="AF29" s="708"/>
      <c r="AG29" s="708"/>
      <c r="AH29" s="708"/>
      <c r="AI29" s="708"/>
      <c r="AJ29" s="708"/>
      <c r="AK29" s="708"/>
      <c r="AL29" s="708"/>
    </row>
    <row s="5593" customFormat="1" customHeight="1" ht="15">
      <c r="A30" s="536"/>
      <c r="B30" s="536"/>
      <c r="C30" s="289"/>
      <c r="D30" s="1934"/>
      <c r="E30" s="1934"/>
      <c r="F30" s="1934"/>
      <c r="G30" s="2674"/>
      <c r="H30" s="2216"/>
      <c r="I30" s="2675"/>
      <c r="J30" s="2220"/>
      <c r="K30" s="534"/>
      <c r="L30" s="290"/>
      <c r="M30" s="720" t="s">
        <v>124</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93" customFormat="1" customHeight="1" ht="15">
      <c r="A34" s="536"/>
      <c r="B34" s="536"/>
      <c r="C34" s="289"/>
      <c r="D34" s="1934"/>
      <c r="E34" s="1934"/>
      <c r="F34" s="1934"/>
      <c r="G34" s="1934"/>
      <c r="H34" s="1934"/>
      <c r="I34" s="1934"/>
      <c r="J34" s="1934"/>
      <c r="K34" s="1912" t="s">
        <v>103</v>
      </c>
      <c r="L34" s="1842" t="s">
        <v>114</v>
      </c>
      <c r="M34" s="924"/>
      <c r="N34" s="925"/>
      <c r="O34" s="717"/>
      <c r="P34" s="717"/>
      <c r="Q34" s="717"/>
      <c r="R34" s="717"/>
      <c r="S34" s="717"/>
      <c r="T34" s="717"/>
      <c r="U34" s="718"/>
      <c r="V34" s="717"/>
      <c r="W34" s="717"/>
      <c r="X34" s="708"/>
      <c r="Y34" s="708" t="s">
        <v>123</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471" customFormat="1" customHeight="1" ht="11.25">
      <c r="A37" s="1928" t="s">
        <v>1913</v>
      </c>
    </row>
    <row customHeight="1" ht="11.25"/>
    <row s="5938" customFormat="1" customHeight="1" ht="22.5">
      <c r="A39" s="1904"/>
      <c r="B39" s="570"/>
      <c r="C39" s="972"/>
      <c r="D39" s="553"/>
      <c r="E39" s="973"/>
      <c r="F39" s="1925"/>
      <c r="G39" s="1935"/>
      <c r="H39" s="588"/>
    </row>
    <row customHeight="1" ht="11.25"/>
    <row s="7471" customFormat="1" customHeight="1" ht="11.25">
      <c r="A41" s="1928" t="s">
        <v>1914</v>
      </c>
    </row>
    <row customHeight="1" ht="11.25"/>
    <row s="5938" customFormat="1" customHeight="1" ht="22.5">
      <c r="A43" s="570"/>
      <c r="B43" s="570"/>
      <c r="C43" s="570"/>
      <c r="D43" s="553"/>
      <c r="E43" s="973"/>
      <c r="F43" s="974"/>
      <c r="G43" s="1935"/>
      <c r="H43" s="588"/>
    </row>
    <row customHeight="1" ht="11.25"/>
    <row s="7471" customFormat="1" customHeight="1" ht="11.25">
      <c r="A45" s="1928" t="s">
        <v>1915</v>
      </c>
    </row>
    <row customHeight="1" ht="11.25"/>
    <row s="5938" customFormat="1" customHeight="1" ht="24">
      <c r="A47" s="2315" t="s">
        <v>316</v>
      </c>
      <c r="B47" s="615"/>
      <c r="C47" s="2326"/>
      <c r="D47" s="558" t="str">
        <f>A47</f>
        <v>5.1</v>
      </c>
      <c r="E47" s="555" t="s">
        <v>317</v>
      </c>
      <c r="F47" s="2089" t="s">
        <v>309</v>
      </c>
      <c r="G47" s="557" t="s">
        <v>318</v>
      </c>
      <c r="H47" s="588"/>
      <c r="I47" s="965"/>
    </row>
    <row s="5938" customFormat="1" customHeight="1" ht="22.5">
      <c r="A48" s="2315"/>
      <c r="B48" s="615"/>
      <c r="C48" s="2326"/>
      <c r="D48" s="553" t="str">
        <f>D47&amp;".1"</f>
        <v>5.1.1</v>
      </c>
      <c r="E48" s="552" t="s">
        <v>319</v>
      </c>
      <c r="F48" s="2090" t="s">
        <v>22</v>
      </c>
      <c r="G48" s="587"/>
      <c r="H48" s="588"/>
      <c r="I48" s="965"/>
    </row>
    <row s="5938" customFormat="1" customHeight="1" ht="22.5">
      <c r="A49" s="2315"/>
      <c r="B49" s="615"/>
      <c r="C49" s="2326"/>
      <c r="D49" s="553" t="str">
        <f>D47&amp;".2"</f>
        <v>5.1.2</v>
      </c>
      <c r="E49" s="552" t="s">
        <v>320</v>
      </c>
      <c r="F49" s="1845" t="s">
        <v>22</v>
      </c>
      <c r="G49" s="557" t="s">
        <v>321</v>
      </c>
      <c r="H49" s="588"/>
      <c r="I49" s="965"/>
    </row>
    <row s="5938" customFormat="1" customHeight="1" ht="22.5">
      <c r="A50" s="2315"/>
      <c r="B50" s="615"/>
      <c r="C50" s="2326"/>
      <c r="D50" s="553" t="str">
        <f>D47&amp;".3"</f>
        <v>5.1.3</v>
      </c>
      <c r="E50" s="552" t="s">
        <v>322</v>
      </c>
      <c r="F50" s="2090" t="s">
        <v>22</v>
      </c>
      <c r="G50" s="587"/>
      <c r="H50" s="588"/>
      <c r="I50" s="965"/>
    </row>
    <row s="5938" customFormat="1" customHeight="1" ht="22.5">
      <c r="A51" s="2315"/>
      <c r="B51" s="615"/>
      <c r="C51" s="2326"/>
      <c r="D51" s="553" t="str">
        <f>D47&amp;".4"</f>
        <v>5.1.4</v>
      </c>
      <c r="E51" s="552" t="s">
        <v>323</v>
      </c>
      <c r="F51" s="2090" t="s">
        <v>22</v>
      </c>
      <c r="G51" s="557" t="s">
        <v>324</v>
      </c>
      <c r="H51" s="588"/>
      <c r="I51" s="965"/>
    </row>
    <row r="54" s="7471" customFormat="1" customHeight="1" ht="17.25">
      <c r="A54" s="1928" t="s">
        <v>1916</v>
      </c>
    </row>
    <row r="56" s="5356" customFormat="1" customHeight="1" ht="18.75">
      <c r="A56" s="202"/>
      <c r="B56" s="1936"/>
      <c r="C56" s="1936"/>
      <c r="D56" s="1937"/>
      <c r="E56" s="1922"/>
      <c r="F56" s="981">
        <v>13</v>
      </c>
      <c r="G56" s="980"/>
      <c r="H56" s="906"/>
      <c r="I56" s="904"/>
      <c r="J56" s="633" t="s">
        <v>65</v>
      </c>
      <c r="K56" s="1938" t="s">
        <v>22</v>
      </c>
      <c r="L56" s="202"/>
      <c r="M56" s="1749"/>
      <c r="N56" s="1749"/>
      <c r="O56" s="1749"/>
      <c r="P56" s="629" t="s">
        <v>395</v>
      </c>
      <c r="Q56" s="629" t="s">
        <v>396</v>
      </c>
      <c r="R56" s="630" t="s">
        <v>397</v>
      </c>
      <c r="S56" s="1749" t="s">
        <v>398</v>
      </c>
      <c r="T56" s="1749"/>
      <c r="U56" s="1749"/>
      <c r="V56" s="1749"/>
    </row>
    <row r="58" s="7471" customFormat="1" customHeight="1" ht="11.25">
      <c r="A58" s="1928" t="s">
        <v>1917</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471" customFormat="1" customHeight="1" ht="11.25">
      <c r="A62" s="1928" t="s">
        <v>1918</v>
      </c>
    </row>
    <row r="64" s="7159" customFormat="1" customHeight="1" ht="15">
      <c r="A64" s="258" t="s">
        <v>89</v>
      </c>
      <c r="B64" s="238" t="s">
        <v>22</v>
      </c>
      <c r="C64" s="1939"/>
      <c r="D64" s="241"/>
      <c r="E64" s="494"/>
      <c r="F64" s="494"/>
      <c r="G64" s="1916"/>
      <c r="H64" s="1938"/>
      <c r="I64" s="1917"/>
      <c r="K64" s="385"/>
      <c r="L64" s="386"/>
    </row>
    <row r="66" s="7471" customFormat="1" customHeight="1" ht="11.25">
      <c r="A66" s="1928" t="s">
        <v>1919</v>
      </c>
    </row>
    <row r="68" s="5381" customFormat="1" customHeight="1" ht="14.25">
      <c r="A68" s="456"/>
      <c r="B68" s="1273"/>
      <c r="C68" s="489"/>
      <c r="D68" s="1923"/>
      <c r="E68" s="999"/>
      <c r="F68" s="1938"/>
      <c r="G68" s="202"/>
      <c r="I68" s="1737"/>
      <c r="J68" s="1737"/>
    </row>
    <row r="70" s="7471" customFormat="1" customHeight="1" ht="11.25">
      <c r="A70" s="1928" t="s">
        <v>1920</v>
      </c>
    </row>
    <row r="72" s="5381"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1921</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1922</v>
      </c>
    </row>
    <row r="75" s="7471" customFormat="1" customHeight="1" ht="11.25">
      <c r="A75" s="1928" t="s">
        <v>1923</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471" customFormat="1" customHeight="1" ht="11.25">
      <c r="A79" s="1928" t="s">
        <v>1924</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1926</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1928</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1929</v>
      </c>
    </row>
    <row r="101" s="5381" customFormat="1" customHeight="1" ht="11.25">
      <c r="A101" s="1279"/>
      <c r="B101" s="1279"/>
      <c r="C101" s="1279"/>
      <c r="D101" s="1273"/>
      <c r="E101" s="1283"/>
      <c r="F101" s="1942"/>
      <c r="G101" s="1943"/>
      <c r="H101" s="2628" t="s">
        <v>114</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1931</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1933</v>
      </c>
    </row>
    <row r="115" s="5518" customFormat="1" customHeight="1" ht="15">
      <c r="A115" s="736"/>
      <c r="B115" s="737"/>
      <c r="C115" s="737"/>
      <c r="D115" s="2691" t="s">
        <v>114</v>
      </c>
      <c r="E115" s="2490" t="s">
        <v>110</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22</v>
      </c>
      <c r="F120" s="1281" t="s">
        <v>22</v>
      </c>
      <c r="G120" s="1281" t="s">
        <v>1934</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22</v>
      </c>
      <c r="F123" s="1281" t="s">
        <v>22</v>
      </c>
      <c r="G123" s="1281" t="s">
        <v>1934</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1935</v>
      </c>
    </row>
    <row r="127" s="5518" customFormat="1" customHeight="1" ht="15">
      <c r="A127" s="736"/>
      <c r="B127" s="737"/>
      <c r="C127" s="737"/>
      <c r="D127" s="2691" t="s">
        <v>114</v>
      </c>
      <c r="E127" s="2490" t="s">
        <v>110</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22</v>
      </c>
      <c r="F132" s="1281" t="s">
        <v>22</v>
      </c>
      <c r="G132" s="1281" t="s">
        <v>1934</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1936</v>
      </c>
    </row>
    <row r="139" s="5518" customFormat="1" customHeight="1" ht="45">
      <c r="A139" s="1919"/>
      <c r="B139" s="1273"/>
      <c r="C139" s="525"/>
      <c r="D139" s="202"/>
      <c r="E139" s="2685"/>
      <c r="F139" s="2221" t="s">
        <v>114</v>
      </c>
      <c r="G139" s="2688" t="s">
        <v>22</v>
      </c>
      <c r="H139" s="402"/>
      <c r="I139" s="750" t="s">
        <v>114</v>
      </c>
      <c r="J139" s="1920" t="s">
        <v>1937</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18" customFormat="1" customHeight="1" ht="11.25">
      <c r="A140" s="1919"/>
      <c r="B140" s="1273"/>
      <c r="C140" s="525"/>
      <c r="D140" s="202"/>
      <c r="E140" s="2686"/>
      <c r="F140" s="2221"/>
      <c r="G140" s="2688"/>
      <c r="H140" s="2240"/>
      <c r="I140" s="2628" t="s">
        <v>1024</v>
      </c>
      <c r="J140" s="2682"/>
      <c r="K140" s="2683"/>
      <c r="L140" s="753"/>
      <c r="M140" s="754" t="s">
        <v>114</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1938</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22</v>
      </c>
      <c r="I142" s="759"/>
      <c r="J142" s="760" t="s">
        <v>1939</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1024</v>
      </c>
      <c r="J147" s="2682"/>
      <c r="K147" s="2683"/>
      <c r="L147" s="753"/>
      <c r="M147" s="754" t="s">
        <v>114</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1938</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114</v>
      </c>
      <c r="N150" s="1908"/>
      <c r="O150" s="755"/>
      <c r="P150" s="756"/>
      <c r="Q150" s="755"/>
      <c r="R150" s="757">
        <v>0</v>
      </c>
      <c r="S150" s="202"/>
      <c r="T150" s="830"/>
      <c r="U150" s="202"/>
      <c r="V150" s="202"/>
      <c r="AC150" s="202"/>
    </row>
    <row r="152" s="7471" customFormat="1" customHeight="1" ht="17.25">
      <c r="A152" s="1928" t="s">
        <v>1940</v>
      </c>
    </row>
    <row customHeight="1" ht="17.25">
      <c r="G153" s="1952"/>
      <c r="H153" s="1952"/>
      <c r="I153" s="1952"/>
      <c r="M153" s="1948"/>
    </row>
    <row s="5593" customFormat="1" customHeight="1" ht="17.25">
      <c r="A154" s="1953"/>
      <c r="C154" s="1955"/>
      <c r="D154" s="2642"/>
      <c r="E154" s="2256"/>
      <c r="F154" s="2258"/>
      <c r="G154" s="2644"/>
      <c r="H154" s="2642"/>
      <c r="I154" s="2642">
        <v>1</v>
      </c>
      <c r="J154" s="2614"/>
      <c r="K154" s="2298" t="s">
        <v>65</v>
      </c>
      <c r="L154" s="2221"/>
      <c r="M154" s="2221" t="s">
        <v>114</v>
      </c>
      <c r="N154" s="2617" t="str">
        <f>IF(Z154="","",INDEX(TERRITORY_MR_LIST,MATCH(Z154,TERRITORY_LIST_ID,0)))</f>
        <v/>
      </c>
      <c r="O154" s="2298" t="s">
        <v>65</v>
      </c>
      <c r="P154" s="2221"/>
      <c r="Q154" s="2221" t="s">
        <v>114</v>
      </c>
      <c r="R154" s="2615" t="s">
        <v>22</v>
      </c>
      <c r="S154" s="2220" t="s">
        <v>65</v>
      </c>
      <c r="T154" s="1924"/>
      <c r="U154" s="1924" t="s">
        <v>114</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593" customFormat="1" customHeight="1" ht="17.25">
      <c r="A156" s="1953"/>
      <c r="C156" s="1958"/>
      <c r="D156" s="2616"/>
      <c r="E156" s="2643"/>
      <c r="F156" s="2259"/>
      <c r="G156" s="2645"/>
      <c r="H156" s="2616"/>
      <c r="I156" s="2616"/>
      <c r="J156" s="2646"/>
      <c r="K156" s="2299"/>
      <c r="L156" s="2616"/>
      <c r="M156" s="2616"/>
      <c r="N156" s="2618"/>
      <c r="O156" s="2225"/>
      <c r="P156" s="430"/>
      <c r="Q156" s="431"/>
      <c r="R156" s="431" t="s">
        <v>418</v>
      </c>
      <c r="S156" s="1959"/>
      <c r="T156" s="1959"/>
      <c r="U156" s="1959"/>
      <c r="V156" s="1959"/>
      <c r="W156" s="432"/>
      <c r="Y156" s="1372"/>
      <c r="Z156" s="1372"/>
      <c r="AA156" s="1372"/>
      <c r="AB156" s="1372"/>
      <c r="AC156" s="1372"/>
      <c r="AD156" s="1372"/>
      <c r="AE156" s="1372"/>
      <c r="AF156" s="1372"/>
      <c r="AG156" s="1372"/>
      <c r="AH156" s="1372"/>
      <c r="AI156" s="1372"/>
      <c r="AJ156" s="1372"/>
      <c r="AK156" s="1372"/>
    </row>
    <row s="5593" customFormat="1" customHeight="1" ht="17.25">
      <c r="A157" s="1953"/>
      <c r="C157" s="1958"/>
      <c r="D157" s="2616"/>
      <c r="E157" s="2643"/>
      <c r="F157" s="2259"/>
      <c r="G157" s="2645"/>
      <c r="H157" s="2616"/>
      <c r="I157" s="2616"/>
      <c r="J157" s="2646"/>
      <c r="K157" s="2225"/>
      <c r="L157" s="430"/>
      <c r="M157" s="431"/>
      <c r="N157" s="431" t="s">
        <v>419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3" customFormat="1" customHeight="1" ht="17.25">
      <c r="A158" s="1953"/>
      <c r="C158" s="1958"/>
      <c r="D158" s="2616"/>
      <c r="E158" s="2643"/>
      <c r="F158" s="2260"/>
      <c r="G158" s="2645"/>
      <c r="H158" s="430"/>
      <c r="I158" s="431"/>
      <c r="J158" s="431" t="s">
        <v>451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3" customFormat="1" customHeight="1" ht="17.25">
      <c r="A160" s="1953"/>
      <c r="C160" s="1955"/>
      <c r="D160" s="1943"/>
      <c r="E160" s="1960"/>
      <c r="F160" s="1897"/>
      <c r="G160" s="1961"/>
      <c r="H160" s="2642"/>
      <c r="I160" s="2642">
        <v>1</v>
      </c>
      <c r="J160" s="2614"/>
      <c r="K160" s="2298" t="s">
        <v>65</v>
      </c>
      <c r="L160" s="2221"/>
      <c r="M160" s="2221" t="s">
        <v>114</v>
      </c>
      <c r="N160" s="2617" t="str">
        <f>IF(Z160="","",INDEX(TERRITORY_MR_LIST,MATCH(Z160,TERRITORY_LIST_ID,0)))</f>
        <v/>
      </c>
      <c r="O160" s="2298" t="s">
        <v>65</v>
      </c>
      <c r="P160" s="2221"/>
      <c r="Q160" s="2221" t="s">
        <v>114</v>
      </c>
      <c r="R160" s="2615" t="s">
        <v>22</v>
      </c>
      <c r="S160" s="2220" t="s">
        <v>65</v>
      </c>
      <c r="T160" s="1924"/>
      <c r="U160" s="1924" t="s">
        <v>114</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593" customFormat="1" customHeight="1" ht="17.25">
      <c r="A162" s="1953"/>
      <c r="C162" s="1958"/>
      <c r="D162" s="1943"/>
      <c r="E162" s="1960"/>
      <c r="F162" s="1897"/>
      <c r="G162" s="1961"/>
      <c r="H162" s="2616"/>
      <c r="I162" s="2616"/>
      <c r="J162" s="2646"/>
      <c r="K162" s="2299"/>
      <c r="L162" s="2616"/>
      <c r="M162" s="2616"/>
      <c r="N162" s="2618"/>
      <c r="O162" s="2225"/>
      <c r="P162" s="430"/>
      <c r="Q162" s="431"/>
      <c r="R162" s="431" t="s">
        <v>418</v>
      </c>
      <c r="S162" s="1959"/>
      <c r="T162" s="1959"/>
      <c r="U162" s="1959"/>
      <c r="V162" s="1959"/>
      <c r="W162" s="432"/>
      <c r="Y162" s="1372"/>
      <c r="Z162" s="1372"/>
      <c r="AA162" s="1372"/>
      <c r="AB162" s="1372"/>
      <c r="AC162" s="1372"/>
      <c r="AD162" s="1372"/>
      <c r="AE162" s="1372"/>
      <c r="AF162" s="1372"/>
      <c r="AG162" s="1372"/>
      <c r="AH162" s="1372"/>
      <c r="AI162" s="1372"/>
      <c r="AJ162" s="1372"/>
      <c r="AK162" s="1372"/>
    </row>
    <row s="5593" customFormat="1" customHeight="1" ht="17.25">
      <c r="A163" s="1953"/>
      <c r="C163" s="1958"/>
      <c r="D163" s="1943"/>
      <c r="E163" s="1960"/>
      <c r="F163" s="1897"/>
      <c r="G163" s="1961"/>
      <c r="H163" s="2616"/>
      <c r="I163" s="2616"/>
      <c r="J163" s="2646"/>
      <c r="K163" s="2225"/>
      <c r="L163" s="430"/>
      <c r="M163" s="431"/>
      <c r="N163" s="431" t="s">
        <v>419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3" customFormat="1" customHeight="1" ht="17.25">
      <c r="A165" s="1953"/>
      <c r="C165" s="1955"/>
      <c r="D165" s="1943"/>
      <c r="E165" s="1960"/>
      <c r="F165" s="1897"/>
      <c r="G165" s="1961"/>
      <c r="H165" s="1943"/>
      <c r="I165" s="1943"/>
      <c r="J165" s="1962"/>
      <c r="K165" s="1873"/>
      <c r="L165" s="2221"/>
      <c r="M165" s="2221" t="s">
        <v>114</v>
      </c>
      <c r="N165" s="2617" t="str">
        <f>IF(Z165="","",INDEX(TERRITORY_MR_LIST,MATCH(Z165,TERRITORY_LIST_ID,0)))</f>
        <v/>
      </c>
      <c r="O165" s="2298" t="s">
        <v>65</v>
      </c>
      <c r="P165" s="2221"/>
      <c r="Q165" s="2221" t="s">
        <v>114</v>
      </c>
      <c r="R165" s="2615" t="s">
        <v>22</v>
      </c>
      <c r="S165" s="2220" t="s">
        <v>65</v>
      </c>
      <c r="T165" s="1924"/>
      <c r="U165" s="1924" t="s">
        <v>114</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593" customFormat="1" customHeight="1" ht="17.25">
      <c r="A167" s="1953"/>
      <c r="C167" s="1958"/>
      <c r="D167" s="1943"/>
      <c r="E167" s="1960"/>
      <c r="F167" s="1897"/>
      <c r="G167" s="1961"/>
      <c r="H167" s="1943"/>
      <c r="I167" s="1943"/>
      <c r="J167" s="1962"/>
      <c r="K167" s="1873"/>
      <c r="L167" s="2616"/>
      <c r="M167" s="2616"/>
      <c r="N167" s="2618"/>
      <c r="O167" s="2225"/>
      <c r="P167" s="430"/>
      <c r="Q167" s="431"/>
      <c r="R167" s="431" t="s">
        <v>418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3" customFormat="1" customHeight="1" ht="17.25">
      <c r="A169" s="1953"/>
      <c r="C169" s="1955"/>
      <c r="D169" s="1943"/>
      <c r="E169" s="1960"/>
      <c r="F169" s="1897"/>
      <c r="G169" s="1961"/>
      <c r="H169" s="1943"/>
      <c r="I169" s="1943"/>
      <c r="J169" s="1962"/>
      <c r="K169" s="1873"/>
      <c r="L169" s="1869"/>
      <c r="M169" s="1869"/>
      <c r="N169" s="2161"/>
      <c r="O169" s="1900"/>
      <c r="P169" s="2221"/>
      <c r="Q169" s="2221" t="s">
        <v>114</v>
      </c>
      <c r="R169" s="2615" t="s">
        <v>22</v>
      </c>
      <c r="S169" s="2220" t="s">
        <v>65</v>
      </c>
      <c r="T169" s="1924"/>
      <c r="U169" s="1924" t="s">
        <v>114</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114</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1941</v>
      </c>
    </row>
    <row customHeight="1" ht="17.25">
      <c r="G175" s="1952"/>
      <c r="H175" s="1952"/>
      <c r="I175" s="1952"/>
      <c r="M175" s="1948"/>
    </row>
    <row s="5593" customFormat="1" customHeight="1" ht="17.25">
      <c r="A176" s="1953"/>
      <c r="C176" s="1955"/>
      <c r="D176" s="2642"/>
      <c r="E176" s="2256"/>
      <c r="F176" s="2258"/>
      <c r="G176" s="2644"/>
      <c r="H176" s="2642"/>
      <c r="I176" s="2642">
        <v>1</v>
      </c>
      <c r="J176" s="2614"/>
      <c r="K176" s="2298" t="s">
        <v>65</v>
      </c>
      <c r="L176" s="2221"/>
      <c r="M176" s="2221" t="s">
        <v>114</v>
      </c>
      <c r="N176" s="2617" t="str">
        <f>IF(Z176="","",INDEX(TERRITORY_MR_LIST,MATCH(Z176,TERRITORY_LIST_ID,0)))</f>
        <v/>
      </c>
      <c r="O176" s="2298" t="s">
        <v>65</v>
      </c>
      <c r="P176" s="2221"/>
      <c r="Q176" s="2221" t="s">
        <v>114</v>
      </c>
      <c r="R176" s="2615" t="s">
        <v>22</v>
      </c>
      <c r="S176" s="2519" t="s">
        <v>19</v>
      </c>
      <c r="T176" s="1915"/>
      <c r="U176" s="1915" t="s">
        <v>114</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3" customFormat="1" customHeight="1" ht="17.25">
      <c r="A178" s="1953"/>
      <c r="C178" s="1958"/>
      <c r="D178" s="2616"/>
      <c r="E178" s="2643"/>
      <c r="F178" s="2259"/>
      <c r="G178" s="2645"/>
      <c r="H178" s="2616"/>
      <c r="I178" s="2616"/>
      <c r="J178" s="2646"/>
      <c r="K178" s="2299"/>
      <c r="L178" s="2616"/>
      <c r="M178" s="2616"/>
      <c r="N178" s="2618"/>
      <c r="O178" s="2225"/>
      <c r="P178" s="430"/>
      <c r="Q178" s="431"/>
      <c r="R178" s="431" t="s">
        <v>418</v>
      </c>
      <c r="S178" s="1959"/>
      <c r="T178" s="1959"/>
      <c r="U178" s="1959"/>
      <c r="V178" s="1959"/>
      <c r="W178" s="1546"/>
      <c r="Y178" s="1372"/>
      <c r="Z178" s="1372"/>
      <c r="AA178" s="1372"/>
      <c r="AB178" s="1372"/>
      <c r="AC178" s="1372"/>
      <c r="AD178" s="1372"/>
      <c r="AE178" s="1372"/>
      <c r="AF178" s="1372"/>
      <c r="AG178" s="1372"/>
      <c r="AH178" s="1372"/>
      <c r="AI178" s="1372"/>
      <c r="AJ178" s="1372"/>
      <c r="AK178" s="1372"/>
    </row>
    <row s="5593" customFormat="1" customHeight="1" ht="17.25">
      <c r="A179" s="1953"/>
      <c r="C179" s="1958"/>
      <c r="D179" s="2616"/>
      <c r="E179" s="2643"/>
      <c r="F179" s="2259"/>
      <c r="G179" s="2645"/>
      <c r="H179" s="2616"/>
      <c r="I179" s="2616"/>
      <c r="J179" s="2646"/>
      <c r="K179" s="2225"/>
      <c r="L179" s="430"/>
      <c r="M179" s="431"/>
      <c r="N179" s="431" t="s">
        <v>419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3" customFormat="1" customHeight="1" ht="17.25">
      <c r="A180" s="1953"/>
      <c r="C180" s="1958"/>
      <c r="D180" s="2616"/>
      <c r="E180" s="2643"/>
      <c r="F180" s="2260"/>
      <c r="G180" s="2645"/>
      <c r="H180" s="430"/>
      <c r="I180" s="431"/>
      <c r="J180" s="431" t="s">
        <v>451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3" customFormat="1" customHeight="1" ht="17.25">
      <c r="A182" s="1953"/>
      <c r="C182" s="1955"/>
      <c r="D182" s="1943"/>
      <c r="E182" s="1960"/>
      <c r="F182" s="1897"/>
      <c r="G182" s="1961"/>
      <c r="H182" s="2642"/>
      <c r="I182" s="2642">
        <v>1</v>
      </c>
      <c r="J182" s="2614"/>
      <c r="K182" s="2298" t="s">
        <v>65</v>
      </c>
      <c r="L182" s="2221"/>
      <c r="M182" s="2221" t="s">
        <v>114</v>
      </c>
      <c r="N182" s="2617" t="str">
        <f>IF(Z182="","",INDEX(TERRITORY_MR_LIST,MATCH(Z182,TERRITORY_LIST_ID,0)))</f>
        <v/>
      </c>
      <c r="O182" s="2298" t="s">
        <v>65</v>
      </c>
      <c r="P182" s="2221"/>
      <c r="Q182" s="2221" t="s">
        <v>114</v>
      </c>
      <c r="R182" s="2615" t="s">
        <v>22</v>
      </c>
      <c r="S182" s="2519" t="s">
        <v>19</v>
      </c>
      <c r="T182" s="1915"/>
      <c r="U182" s="1915" t="s">
        <v>114</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3" customFormat="1" customHeight="1" ht="17.25">
      <c r="A184" s="1953"/>
      <c r="C184" s="1958"/>
      <c r="D184" s="1943"/>
      <c r="E184" s="1960"/>
      <c r="F184" s="1897"/>
      <c r="G184" s="1961"/>
      <c r="H184" s="2616"/>
      <c r="I184" s="2616"/>
      <c r="J184" s="2646"/>
      <c r="K184" s="2299"/>
      <c r="L184" s="2616"/>
      <c r="M184" s="2616"/>
      <c r="N184" s="2618"/>
      <c r="O184" s="2225"/>
      <c r="P184" s="430"/>
      <c r="Q184" s="431"/>
      <c r="R184" s="431" t="s">
        <v>418</v>
      </c>
      <c r="S184" s="1959"/>
      <c r="T184" s="1959"/>
      <c r="U184" s="1959"/>
      <c r="V184" s="1959"/>
      <c r="W184" s="1546"/>
      <c r="Y184" s="1372"/>
      <c r="Z184" s="1372"/>
      <c r="AA184" s="1372"/>
      <c r="AB184" s="1372"/>
      <c r="AC184" s="1372"/>
      <c r="AD184" s="1372"/>
      <c r="AE184" s="1372"/>
      <c r="AF184" s="1372"/>
      <c r="AG184" s="1372"/>
      <c r="AH184" s="1372"/>
      <c r="AI184" s="1372"/>
      <c r="AJ184" s="1372"/>
      <c r="AK184" s="1372"/>
    </row>
    <row s="5593" customFormat="1" customHeight="1" ht="17.25">
      <c r="A185" s="1953"/>
      <c r="C185" s="1958"/>
      <c r="D185" s="1943"/>
      <c r="E185" s="1960"/>
      <c r="F185" s="1897"/>
      <c r="G185" s="1961"/>
      <c r="H185" s="2616"/>
      <c r="I185" s="2616"/>
      <c r="J185" s="2646"/>
      <c r="K185" s="2225"/>
      <c r="L185" s="430"/>
      <c r="M185" s="431"/>
      <c r="N185" s="431" t="s">
        <v>419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3" customFormat="1" customHeight="1" ht="17.25">
      <c r="A187" s="1953"/>
      <c r="C187" s="1955"/>
      <c r="D187" s="1943"/>
      <c r="E187" s="1960"/>
      <c r="F187" s="1897"/>
      <c r="G187" s="1961"/>
      <c r="H187" s="1943"/>
      <c r="I187" s="1943"/>
      <c r="J187" s="1964"/>
      <c r="K187" s="1961"/>
      <c r="L187" s="2221"/>
      <c r="M187" s="2221" t="s">
        <v>114</v>
      </c>
      <c r="N187" s="2617" t="str">
        <f>IF(Z187="","",INDEX(TERRITORY_MR_LIST,MATCH(Z187,TERRITORY_LIST_ID,0)))</f>
        <v/>
      </c>
      <c r="O187" s="2298" t="s">
        <v>65</v>
      </c>
      <c r="P187" s="2221"/>
      <c r="Q187" s="2221" t="s">
        <v>114</v>
      </c>
      <c r="R187" s="2615" t="s">
        <v>22</v>
      </c>
      <c r="S187" s="2519" t="s">
        <v>19</v>
      </c>
      <c r="T187" s="1915"/>
      <c r="U187" s="1915" t="s">
        <v>114</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3" customFormat="1" customHeight="1" ht="17.25">
      <c r="A189" s="1953"/>
      <c r="C189" s="1958"/>
      <c r="D189" s="1943"/>
      <c r="E189" s="1960"/>
      <c r="F189" s="1897"/>
      <c r="G189" s="1961"/>
      <c r="H189" s="1943"/>
      <c r="I189" s="1943"/>
      <c r="J189" s="1964"/>
      <c r="K189" s="1961"/>
      <c r="L189" s="2616"/>
      <c r="M189" s="2616"/>
      <c r="N189" s="2618"/>
      <c r="O189" s="2225"/>
      <c r="P189" s="430"/>
      <c r="Q189" s="431"/>
      <c r="R189" s="431" t="s">
        <v>418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3" customFormat="1" customHeight="1" ht="17.25">
      <c r="A191" s="1953"/>
      <c r="C191" s="1955"/>
      <c r="D191" s="1943"/>
      <c r="E191" s="1960"/>
      <c r="F191" s="1897"/>
      <c r="G191" s="1961"/>
      <c r="H191" s="1943"/>
      <c r="I191" s="1943"/>
      <c r="J191" s="1964"/>
      <c r="K191" s="1961"/>
      <c r="L191" s="1943"/>
      <c r="M191" s="1943"/>
      <c r="N191" s="2161"/>
      <c r="O191" s="1900"/>
      <c r="P191" s="2221"/>
      <c r="Q191" s="2221" t="s">
        <v>114</v>
      </c>
      <c r="R191" s="2615" t="s">
        <v>22</v>
      </c>
      <c r="S191" s="2519" t="s">
        <v>19</v>
      </c>
      <c r="T191" s="1915"/>
      <c r="U191" s="1915" t="s">
        <v>114</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1942</v>
      </c>
    </row>
    <row customHeight="1" ht="17.25">
      <c r="G201" s="1952"/>
      <c r="H201" s="1952"/>
      <c r="I201" s="1952"/>
      <c r="M201" s="1948"/>
    </row>
    <row s="5518" customFormat="1" customHeight="1" ht="15">
      <c r="D202" s="2636"/>
      <c r="E202" s="2312"/>
      <c r="F202" s="2312"/>
      <c r="G202" s="2298"/>
      <c r="H202" s="1677"/>
      <c r="I202" s="2640">
        <v>1</v>
      </c>
      <c r="J202" s="2614"/>
      <c r="K202" s="1692"/>
      <c r="L202" s="2298" t="s">
        <v>65</v>
      </c>
      <c r="M202" s="2298" t="s">
        <v>65</v>
      </c>
      <c r="N202" s="1677"/>
      <c r="O202" s="2221" t="s">
        <v>114</v>
      </c>
      <c r="P202" s="2630"/>
      <c r="Q202" s="1693"/>
      <c r="R202" s="2298" t="s">
        <v>65</v>
      </c>
      <c r="S202" s="2298" t="s">
        <v>65</v>
      </c>
      <c r="T202" s="1968"/>
      <c r="U202" s="2221" t="s">
        <v>114</v>
      </c>
      <c r="V202" s="2637" t="str">
        <f>IF(AK202="","",INDEX(TERRITORY_MR_LIST,MATCH(AK202,TERRITORY_LIST_ID,0)))</f>
        <v/>
      </c>
      <c r="W202" s="1694"/>
      <c r="X202" s="2298" t="s">
        <v>65</v>
      </c>
      <c r="Y202" s="2298" t="s">
        <v>19</v>
      </c>
      <c r="Z202" s="1677"/>
      <c r="AA202" s="2221" t="s">
        <v>114</v>
      </c>
      <c r="AB202" s="2639"/>
      <c r="AC202" s="1695"/>
      <c r="AD202" s="2298" t="s">
        <v>65</v>
      </c>
      <c r="AE202" s="2298" t="s">
        <v>19</v>
      </c>
      <c r="AF202" s="1675"/>
      <c r="AG202" s="1924" t="s">
        <v>114</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1943</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1944</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108</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8" customFormat="1" customHeight="1" ht="11.25">
      <c r="D207" s="2636"/>
      <c r="E207" s="2312"/>
      <c r="F207" s="2312"/>
      <c r="G207" s="2225"/>
      <c r="H207" s="1683"/>
      <c r="I207" s="1684"/>
      <c r="J207" s="2631" t="s">
        <v>451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59CB2-9B74-497C-4E66-3CDF19CE04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7" width="43.140625"/>
    <col min="2" max="2" style="7787" width="43.140625" hidden="1"/>
    <col min="3" max="3" style="7787" width="43.140625"/>
    <col min="4" max="5" style="7787" width="36.421875" customWidth="1"/>
    <col min="6" max="8" style="7788" width="36.421875" customWidth="1"/>
  </cols>
  <sheetData>
    <row customHeight="1" ht="9">
      <c r="A1" s="959" t="s">
        <v>1946</v>
      </c>
      <c r="B1" s="959"/>
      <c r="C1" s="1095" t="s">
        <v>1947</v>
      </c>
      <c r="D1" s="1093" t="s">
        <v>810</v>
      </c>
      <c r="E1" s="1093" t="s">
        <v>856</v>
      </c>
      <c r="F1" s="1093" t="s">
        <v>909</v>
      </c>
      <c r="G1" s="1093" t="s">
        <v>896</v>
      </c>
      <c r="H1" s="1093" t="s">
        <v>1622</v>
      </c>
    </row>
    <row customHeight="1" ht="9">
      <c r="A2" s="1096" t="s">
        <v>1948</v>
      </c>
      <c r="B2" s="1096"/>
      <c r="C2" s="1097" t="str">
        <f>INDEX(TEMPLATE_NUMBER_FORM_LIST,MATCH(TEMPLATE_SPHERE,TEMPLATE_SPHERE_LIST,0))</f>
        <v>10</v>
      </c>
      <c r="D2" s="1096" t="s">
        <v>1471</v>
      </c>
      <c r="E2" s="1096" t="s">
        <v>154</v>
      </c>
      <c r="F2" s="1098" t="s">
        <v>154</v>
      </c>
      <c r="G2" s="1096" t="s">
        <v>154</v>
      </c>
      <c r="H2" s="1099"/>
    </row>
    <row customHeight="1" ht="63">
      <c r="A3" s="959"/>
      <c r="B3" s="959" t="s">
        <v>114</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1950</v>
      </c>
      <c r="B4" s="959" t="s">
        <v>102</v>
      </c>
      <c r="C4" s="1097" t="str">
        <f>IF(TEMPLATE_SPHERE="HEAT",D4,IF(TEMPLATE_SPHERE="TKO",H4,E4))</f>
        <v>Форма 1. Информация об организации, осуществляющей холодное водоснабжение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1952</v>
      </c>
    </row>
    <row customHeight="1" ht="117">
      <c r="A5" s="959" t="s">
        <v>1953</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1955</v>
      </c>
    </row>
    <row customHeight="1" ht="90">
      <c r="A6" s="959" t="s">
        <v>1956</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1957</v>
      </c>
      <c r="B7" s="959" t="s">
        <v>115</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1958</v>
      </c>
      <c r="E7" s="959" t="s">
        <v>1959</v>
      </c>
      <c r="F7" s="1099"/>
      <c r="G7" s="1099"/>
      <c r="H7" s="1099"/>
    </row>
    <row customHeight="1" ht="108">
      <c r="A8" s="959" t="s">
        <v>1960</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1158</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2007</v>
      </c>
      <c r="B31" s="959"/>
      <c r="C31" s="1097" t="str">
        <f>IF(TEMPLATE_SPHERE="HEAT",D31,IF(TEMPLATE_SPHERE="TKO",H31,E31))</f>
        <v>Форма 1. Информация об организации, осуществляющей холодное водоснабжение (общая информация)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2009</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3AA451-E42F-C82F-88A7-C65A5025DA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7" width="9.140625"/>
    <col min="3" max="7" style="7831" width="8.00390625" customWidth="1"/>
    <col min="8" max="12" style="7831" width="8.57421875" customWidth="1"/>
    <col min="13" max="14" style="7831" width="27.7109375" customWidth="1"/>
    <col min="15" max="19" style="7831" width="5.140625" customWidth="1"/>
    <col min="20" max="24" style="7831" width="27.7109375" customWidth="1"/>
    <col min="25" max="25" style="7832" width="1.8515625" customWidth="1"/>
    <col min="26" max="26" style="7787" width="27.7109375" customWidth="1"/>
    <col min="27" max="27" style="7833" width="27.7109375" customWidth="1"/>
    <col min="28" max="29" style="7787" width="27.7109375" customWidth="1"/>
    <col min="30" max="30" style="7787" width="3.8515625" customWidth="1"/>
    <col min="31" max="34" style="7787" width="9.140625"/>
  </cols>
  <sheetData>
    <row s="7789"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810</v>
      </c>
      <c r="D2" s="954" t="s">
        <v>856</v>
      </c>
      <c r="E2" s="954" t="s">
        <v>909</v>
      </c>
      <c r="F2" s="954" t="s">
        <v>896</v>
      </c>
      <c r="G2" s="954" t="s">
        <v>1622</v>
      </c>
      <c r="H2" s="956"/>
      <c r="I2" s="956"/>
      <c r="J2" s="956"/>
      <c r="K2" s="956"/>
      <c r="L2" s="956"/>
      <c r="M2" s="956"/>
      <c r="N2" s="956"/>
      <c r="O2" s="954" t="s">
        <v>810</v>
      </c>
      <c r="P2" s="954" t="s">
        <v>856</v>
      </c>
      <c r="Q2" s="954" t="s">
        <v>896</v>
      </c>
      <c r="R2" s="954" t="s">
        <v>909</v>
      </c>
      <c r="S2" s="954" t="s">
        <v>1622</v>
      </c>
      <c r="T2" s="954" t="s">
        <v>810</v>
      </c>
      <c r="U2" s="954" t="s">
        <v>856</v>
      </c>
      <c r="V2" s="954" t="s">
        <v>896</v>
      </c>
      <c r="W2" s="954" t="s">
        <v>909</v>
      </c>
      <c r="X2" s="954" t="s">
        <v>1622</v>
      </c>
      <c r="Y2" s="954"/>
      <c r="Z2" s="954" t="s">
        <v>810</v>
      </c>
      <c r="AA2" s="963" t="s">
        <v>856</v>
      </c>
      <c r="AB2" s="954" t="s">
        <v>896</v>
      </c>
      <c r="AC2" s="954" t="s">
        <v>909</v>
      </c>
      <c r="AD2" s="954" t="s">
        <v>1622</v>
      </c>
    </row>
    <row customHeight="1" ht="162">
      <c r="A3" s="958" t="s">
        <v>27</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1654</v>
      </c>
      <c r="F11" s="2712" t="s">
        <v>2023</v>
      </c>
      <c r="G11" s="2712"/>
      <c r="H11" s="1011" t="s">
        <v>2024</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711</v>
      </c>
      <c r="P20" s="1070" t="s">
        <v>711</v>
      </c>
      <c r="Q20" s="1070" t="s">
        <v>711</v>
      </c>
      <c r="R20" s="1070" t="s">
        <v>711</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310</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313</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738</v>
      </c>
      <c r="R25" s="1070" t="s">
        <v>310</v>
      </c>
      <c r="S25" s="1070"/>
      <c r="T25" s="1077" t="s">
        <v>2061</v>
      </c>
      <c r="U25" s="959" t="s">
        <v>2061</v>
      </c>
      <c r="V25" s="959" t="s">
        <v>2061</v>
      </c>
      <c r="W25" s="959" t="s">
        <v>2061</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727</v>
      </c>
      <c r="P26" s="1070" t="s">
        <v>721</v>
      </c>
      <c r="Q26" s="1070" t="s">
        <v>2062</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2063</v>
      </c>
      <c r="V26" s="1077" t="s">
        <v>2063</v>
      </c>
      <c r="W26" s="1077" t="s">
        <v>2063</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729</v>
      </c>
      <c r="P27" s="1070" t="s">
        <v>723</v>
      </c>
      <c r="Q27" s="1070" t="s">
        <v>2064</v>
      </c>
      <c r="R27" s="1070" t="s">
        <v>723</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731</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738</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740</v>
      </c>
      <c r="P30" s="1070" t="s">
        <v>731</v>
      </c>
      <c r="Q30" s="1070" t="s">
        <v>740</v>
      </c>
      <c r="R30" s="1070" t="s">
        <v>731</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2071</v>
      </c>
      <c r="P31" s="1070" t="s">
        <v>734</v>
      </c>
      <c r="Q31" s="1070" t="s">
        <v>2071</v>
      </c>
      <c r="R31" s="1070" t="s">
        <v>734</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736</v>
      </c>
      <c r="Q32" s="1070" t="s">
        <v>2074</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748</v>
      </c>
      <c r="P39" s="1070" t="s">
        <v>742</v>
      </c>
      <c r="Q39" s="1070" t="s">
        <v>748</v>
      </c>
      <c r="R39" s="1070" t="s">
        <v>742</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744</v>
      </c>
      <c r="Q40" s="1070" t="s">
        <v>2097</v>
      </c>
      <c r="R40" s="1070" t="s">
        <v>744</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748</v>
      </c>
      <c r="Q43" s="1070" t="s">
        <v>2108</v>
      </c>
      <c r="R43" s="1070" t="s">
        <v>748</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2140</v>
      </c>
      <c r="U52" s="956" t="s">
        <v>2141</v>
      </c>
      <c r="V52" s="956" t="s">
        <v>2142</v>
      </c>
      <c r="W52" s="956" t="s">
        <v>2143</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327</v>
      </c>
      <c r="Q53" s="1070" t="s">
        <v>327</v>
      </c>
      <c r="R53" s="1070" t="s">
        <v>327</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90</v>
      </c>
      <c r="Q54" s="1070" t="s">
        <v>90</v>
      </c>
      <c r="R54" s="1070" t="s">
        <v>90</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1024</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2147</v>
      </c>
      <c r="V56" s="956" t="s">
        <v>2147</v>
      </c>
      <c r="W56" s="956" t="s">
        <v>2147</v>
      </c>
      <c r="X56" s="956"/>
      <c r="Y56" s="1113"/>
      <c r="Z56" s="959" t="s">
        <v>761</v>
      </c>
      <c r="AA56" s="959" t="s">
        <v>761</v>
      </c>
      <c r="AB56" s="959" t="s">
        <v>761</v>
      </c>
      <c r="AC56" s="959" t="s">
        <v>761</v>
      </c>
      <c r="AD56" s="959"/>
    </row>
    <row customHeight="1" ht="27">
      <c r="A57" s="958"/>
      <c r="B57" s="1012">
        <v>40</v>
      </c>
      <c r="C57" s="956" t="s">
        <v>1026</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2149</v>
      </c>
      <c r="V57" s="956" t="s">
        <v>2149</v>
      </c>
      <c r="W57" s="956" t="s">
        <v>2149</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115</v>
      </c>
      <c r="Q59" s="1070" t="s">
        <v>115</v>
      </c>
      <c r="R59" s="1070" t="s">
        <v>115</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632</v>
      </c>
      <c r="U60" s="956" t="s">
        <v>632</v>
      </c>
      <c r="V60" s="956" t="s">
        <v>632</v>
      </c>
      <c r="W60" s="956" t="s">
        <v>632</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116</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153</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154</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155</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116</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153</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154</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155</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116</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153</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637</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116</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153</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154</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155</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156</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157</v>
      </c>
      <c r="P89" s="1070" t="s">
        <v>156</v>
      </c>
      <c r="Q89" s="1070" t="s">
        <v>156</v>
      </c>
      <c r="R89" s="1070" t="s">
        <v>154</v>
      </c>
      <c r="S89" s="1070"/>
      <c r="T89" s="956" t="s">
        <v>677</v>
      </c>
      <c r="U89" s="956" t="s">
        <v>677</v>
      </c>
      <c r="V89" s="956" t="s">
        <v>677</v>
      </c>
      <c r="W89" s="956" t="s">
        <v>677</v>
      </c>
      <c r="X89" s="956"/>
      <c r="Y89" s="1113"/>
      <c r="Z89" s="959"/>
      <c r="AA89" s="962"/>
      <c r="AB89" s="959"/>
      <c r="AC89" s="959"/>
      <c r="AD89" s="959"/>
    </row>
    <row customHeight="1" ht="27">
      <c r="A90" s="958"/>
      <c r="B90" s="1012">
        <v>73</v>
      </c>
      <c r="C90" s="956" t="s">
        <v>2202</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158</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157</v>
      </c>
      <c r="Q91" s="1070" t="s">
        <v>157</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158</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1465</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1465</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1471</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1483</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1497</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1509</v>
      </c>
      <c r="P99" s="1070"/>
      <c r="Q99" s="1070"/>
      <c r="R99" s="1070"/>
      <c r="S99" s="1070"/>
      <c r="T99" s="956" t="s">
        <v>2220</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2221</v>
      </c>
      <c r="P100" s="1070"/>
      <c r="Q100" s="1070"/>
      <c r="R100" s="1070"/>
      <c r="S100" s="1070"/>
      <c r="T100" s="956" t="s">
        <v>2222</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2223</v>
      </c>
      <c r="P101" s="1070"/>
      <c r="Q101" s="1070"/>
      <c r="R101" s="1070"/>
      <c r="S101" s="1070"/>
      <c r="T101" s="956" t="s">
        <v>2224</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2225</v>
      </c>
      <c r="D148" s="956" t="s">
        <v>1565</v>
      </c>
      <c r="E148" s="956" t="s">
        <v>1665</v>
      </c>
      <c r="F148" s="956" t="s">
        <v>2226</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A2A3-BB1E-9E7A-E66C-9BF8DBFBFD6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26" width="12.28125" hidden="1" customWidth="1"/>
    <col min="9" max="9" style="6227" width="3.00390625" customWidth="1"/>
    <col min="10" max="11" style="6228" width="3.00390625" customWidth="1"/>
    <col min="12" max="12" style="6229"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8"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2229</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3" customFormat="1" customHeight="1" ht="24">
      <c r="A9" s="1481"/>
      <c r="B9" s="1481"/>
      <c r="C9" s="1481"/>
      <c r="D9" s="1481"/>
      <c r="E9" s="1481"/>
      <c r="F9" s="1481"/>
      <c r="G9" s="1481"/>
      <c r="H9" s="1481"/>
      <c r="L9" s="1389"/>
      <c r="M9" s="408" t="s">
        <v>426</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3"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87</v>
      </c>
      <c r="M15" s="2322" t="s">
        <v>431</v>
      </c>
      <c r="N15" s="414"/>
      <c r="O15" s="2387" t="s">
        <v>2230</v>
      </c>
      <c r="P15" s="2388"/>
      <c r="Q15" s="2388"/>
      <c r="R15" s="2388"/>
      <c r="S15" s="2388"/>
      <c r="T15" s="2388"/>
      <c r="U15" s="2389"/>
      <c r="V15" s="2390" t="s">
        <v>433</v>
      </c>
      <c r="W15" s="2393" t="s">
        <v>1148</v>
      </c>
      <c r="X15" s="2240"/>
      <c r="AD15" s="1268">
        <v>14</v>
      </c>
    </row>
    <row customHeight="1" ht="35.699999999999996">
      <c r="J16" s="489"/>
      <c r="K16" s="489"/>
      <c r="L16" s="2386"/>
      <c r="M16" s="2322"/>
      <c r="N16" s="1144"/>
      <c r="O16" s="2373" t="s">
        <v>436</v>
      </c>
      <c r="P16" s="2373" t="s">
        <v>437</v>
      </c>
      <c r="Q16" s="2375" t="s">
        <v>438</v>
      </c>
      <c r="R16" s="2376"/>
      <c r="S16" s="2375" t="s">
        <v>452</v>
      </c>
      <c r="T16" s="2382"/>
      <c r="U16" s="2376"/>
      <c r="V16" s="2391"/>
      <c r="W16" s="2394"/>
      <c r="X16" s="2240"/>
      <c r="AD16" s="1268">
        <v>34</v>
      </c>
    </row>
    <row customHeight="1" ht="35.699999999999996">
      <c r="A17" s="1483" t="s">
        <v>139</v>
      </c>
      <c r="B17" s="1483" t="s">
        <v>140</v>
      </c>
      <c r="C17" s="1483" t="s">
        <v>141</v>
      </c>
      <c r="D17" s="1483" t="s">
        <v>142</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5983" customFormat="1" customHeight="1" ht="11.549999999999999">
      <c r="A18" s="1483"/>
      <c r="B18" s="1483"/>
      <c r="C18" s="1483"/>
      <c r="D18" s="1483"/>
      <c r="E18" s="1483"/>
      <c r="F18" s="1475"/>
      <c r="G18" s="1475"/>
      <c r="H18" s="1475"/>
      <c r="I18" s="1359"/>
      <c r="J18" s="1360"/>
      <c r="K18" s="1367">
        <v>1</v>
      </c>
      <c r="L18" s="1390" t="s">
        <v>114</v>
      </c>
      <c r="M18" s="1368" t="s">
        <v>102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173</v>
      </c>
      <c r="B19" s="1476" t="s">
        <v>174</v>
      </c>
      <c r="C19" s="1476" t="s">
        <v>175</v>
      </c>
      <c r="D19" s="1476" t="s">
        <v>176</v>
      </c>
      <c r="E19" s="1476"/>
      <c r="F19" s="1478"/>
      <c r="G19" s="1478"/>
      <c r="H19" s="1478"/>
      <c r="I19" s="474"/>
      <c r="J19" s="473"/>
      <c r="K19" s="468"/>
      <c r="L19" s="1406">
        <f>INDEX(PT_DIFFERENTIATION_NUM_NTAR,MATCH(A19,PT_DIFFERENTIATION_NTAR_ID,0))</f>
        <v>0</v>
      </c>
      <c r="M19" s="411" t="s">
        <v>128</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173</v>
      </c>
      <c r="B20" s="1476" t="s">
        <v>174</v>
      </c>
      <c r="C20" s="1476" t="s">
        <v>175</v>
      </c>
      <c r="D20" s="1476" t="s">
        <v>176</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173</v>
      </c>
      <c r="B21" s="1476" t="s">
        <v>174</v>
      </c>
      <c r="C21" s="1476" t="s">
        <v>175</v>
      </c>
      <c r="D21" s="1476" t="s">
        <v>176</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173</v>
      </c>
      <c r="B22" s="1476" t="s">
        <v>174</v>
      </c>
      <c r="C22" s="1476" t="s">
        <v>175</v>
      </c>
      <c r="D22" s="1476" t="s">
        <v>176</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173</v>
      </c>
      <c r="B23" s="1476" t="s">
        <v>174</v>
      </c>
      <c r="C23" s="1476" t="s">
        <v>175</v>
      </c>
      <c r="D23" s="1476" t="s">
        <v>176</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173</v>
      </c>
      <c r="B24" s="1476" t="s">
        <v>174</v>
      </c>
      <c r="C24" s="1476" t="s">
        <v>175</v>
      </c>
      <c r="D24" s="1476" t="s">
        <v>176</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173</v>
      </c>
      <c r="B25" s="1476" t="s">
        <v>174</v>
      </c>
      <c r="C25" s="1476" t="s">
        <v>175</v>
      </c>
      <c r="D25" s="1476" t="s">
        <v>176</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413</v>
      </c>
      <c r="Y25" s="624">
        <f>STRCHECKDATE(O26:W26)</f>
      </c>
      <c r="Z25" s="613"/>
      <c r="AA25" s="613" t="str">
        <f>IF(M25="","",M25)</f>
        <v/>
      </c>
      <c r="AB25" s="613"/>
      <c r="AC25" s="613"/>
      <c r="AD25" s="1268">
        <v>11</v>
      </c>
    </row>
    <row customHeight="1" ht="11.549999999999999">
      <c r="A26" s="1476" t="s">
        <v>173</v>
      </c>
      <c r="B26" s="1476" t="s">
        <v>174</v>
      </c>
      <c r="C26" s="1476" t="s">
        <v>175</v>
      </c>
      <c r="D26" s="1476" t="s">
        <v>176</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173</v>
      </c>
      <c r="B27" s="1476" t="s">
        <v>174</v>
      </c>
      <c r="C27" s="1476" t="s">
        <v>175</v>
      </c>
      <c r="D27" s="1476" t="s">
        <v>176</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173</v>
      </c>
      <c r="B28" s="1476" t="s">
        <v>174</v>
      </c>
      <c r="C28" s="1476" t="s">
        <v>175</v>
      </c>
      <c r="D28" s="1476" t="s">
        <v>176</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173</v>
      </c>
      <c r="B29" s="1476" t="s">
        <v>174</v>
      </c>
      <c r="C29" s="1476" t="s">
        <v>175</v>
      </c>
      <c r="D29" s="1476" t="s">
        <v>176</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173</v>
      </c>
      <c r="B30" s="1476" t="s">
        <v>174</v>
      </c>
      <c r="C30" s="1476" t="s">
        <v>175</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173</v>
      </c>
      <c r="B31" s="1476" t="s">
        <v>174</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109</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451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98" t="s">
        <v>2233</v>
      </c>
      <c r="N35" s="2398"/>
      <c r="O35" s="2398"/>
      <c r="P35" s="2398"/>
      <c r="Q35" s="2398"/>
      <c r="R35" s="2398"/>
      <c r="S35" s="2398"/>
      <c r="T35" s="2398"/>
      <c r="U35" s="2398"/>
      <c r="V35" s="2398"/>
      <c r="W35" s="2398"/>
      <c r="X35" s="2398"/>
      <c r="AD35" s="1268">
        <v>27</v>
      </c>
    </row>
    <row customHeight="1" ht="109.19999999999999">
      <c r="H36" s="650"/>
      <c r="I36" s="1416"/>
      <c r="M36" s="2398" t="s">
        <v>2234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BC25-F478-7A03-33CE-6B31141B8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133CC-4B42-80CA-7FAA-8EE608135D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2061F-9565-B4BC-1C91-D2C583FA3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A76D8-7658-2888-7225-5D82182E2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D9E9-8D33-2129-5506-CFACBFF1D6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9E7E8-2549-2419-2433-4C6E68262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BCDAB-0ACB-D51A-B283-B8A832ED6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E33F-32BF-8307-1A86-C8E5FF133A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0857-6C7E-A02E-0DE8-DBCBE857ED2A}" mc:Ignorable="x14ac xr xr2 xr3">
  <dimension ref="A1:E8"/>
  <sheetViews>
    <sheetView topLeftCell="A1" showGridLines="0" workbookViewId="0">
      <selection activeCell="A1" sqref="A1"/>
    </sheetView>
  </sheetViews>
  <sheetFormatPr customHeight="1" defaultRowHeight="11.25"/>
  <cols>
    <col min="1" max="1" style="7888" width="10.57421875" customWidth="1"/>
    <col min="2" max="2" style="7888" width="8.7109375" customWidth="1"/>
    <col min="3" max="3" style="7888" width="18.140625" customWidth="1"/>
    <col min="4" max="4" style="7888" width="12.57421875" customWidth="1"/>
  </cols>
  <sheetData>
    <row customHeight="1" ht="11.25">
      <c r="A1" s="2728" t="s">
        <v>2235</v>
      </c>
      <c r="B1" s="2729" t="s">
        <v>2236</v>
      </c>
      <c r="C1" s="2730" t="s">
        <v>2237</v>
      </c>
      <c r="D1" s="2731"/>
      <c r="E1" s="949" t="s">
        <v>2238</v>
      </c>
    </row>
    <row customHeight="1" ht="11.25">
      <c r="A2" s="2732"/>
      <c r="B2" s="878" t="s">
        <v>27</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1657</v>
      </c>
      <c r="C5" s="2737" t="s">
        <v>2002</v>
      </c>
      <c r="D5" s="2738" t="s">
        <v>2239</v>
      </c>
      <c r="E5" s="949"/>
    </row>
    <row s="5518" customFormat="1" customHeight="1" ht="11.25">
      <c r="A6" s="2739"/>
      <c r="B6" s="879" t="s">
        <v>1667</v>
      </c>
      <c r="C6" s="866"/>
      <c r="D6" s="877"/>
      <c r="E6" s="949"/>
    </row>
    <row customHeight="1" ht="11.25">
      <c r="A7" s="2740"/>
      <c r="B7" s="879" t="s">
        <v>1675</v>
      </c>
      <c r="C7" s="866"/>
      <c r="D7" s="877"/>
      <c r="E7" s="949"/>
    </row>
    <row customHeight="1" ht="11.25">
      <c r="A8" s="869"/>
      <c r="B8" s="879" t="s">
        <v>1670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EC466-100D-45C2-EB42-84D61E28B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C4FF7-A8EC-1C31-63D2-230345BDA8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FEBCD-0A64-E0D7-3A12-682D4002D6C6}"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5273" t="s">
        <v>2249</v>
      </c>
      <c r="B2" s="5273" t="s">
        <v>16</v>
      </c>
      <c r="C2" s="5273" t="s">
        <v>2250</v>
      </c>
      <c r="D2" s="5273" t="s">
        <v>2251</v>
      </c>
      <c r="E2" s="5273" t="s">
        <v>2252</v>
      </c>
      <c r="F2" s="5273" t="s">
        <v>2253</v>
      </c>
      <c r="G2" s="5273" t="s">
        <v>22</v>
      </c>
      <c r="H2" s="5273" t="s">
        <v>22</v>
      </c>
      <c r="I2" s="5273" t="s">
        <v>810</v>
      </c>
    </row>
    <row customHeight="1" ht="11.25">
      <c r="A3" s="5273" t="s">
        <v>2249</v>
      </c>
      <c r="B3" s="5273" t="s">
        <v>16</v>
      </c>
      <c r="C3" s="5273" t="s">
        <v>2254</v>
      </c>
      <c r="D3" s="5273" t="s">
        <v>2255</v>
      </c>
      <c r="E3" s="5273" t="s">
        <v>2256</v>
      </c>
      <c r="F3" s="5273" t="s">
        <v>2257</v>
      </c>
      <c r="G3" s="5273" t="s">
        <v>2258</v>
      </c>
      <c r="H3" s="5273" t="s">
        <v>22</v>
      </c>
      <c r="I3" s="5273" t="s">
        <v>810</v>
      </c>
    </row>
    <row customHeight="1" ht="11.25">
      <c r="A4" s="5273" t="s">
        <v>2249</v>
      </c>
      <c r="B4" s="5273" t="s">
        <v>16</v>
      </c>
      <c r="C4" s="5273" t="s">
        <v>2259</v>
      </c>
      <c r="D4" s="5273" t="s">
        <v>2260</v>
      </c>
      <c r="E4" s="5273" t="s">
        <v>2261</v>
      </c>
      <c r="F4" s="5273" t="s">
        <v>2253</v>
      </c>
      <c r="G4" s="5273" t="s">
        <v>2262</v>
      </c>
      <c r="H4" s="5273" t="s">
        <v>22</v>
      </c>
      <c r="I4" s="5273" t="s">
        <v>810</v>
      </c>
    </row>
    <row customHeight="1" ht="11.25">
      <c r="A5" s="5273" t="s">
        <v>2249</v>
      </c>
      <c r="B5" s="5273" t="s">
        <v>16</v>
      </c>
      <c r="C5" s="5273" t="s">
        <v>2263</v>
      </c>
      <c r="D5" s="5273" t="s">
        <v>2264</v>
      </c>
      <c r="E5" s="5273" t="s">
        <v>2265</v>
      </c>
      <c r="F5" s="5273" t="s">
        <v>2257</v>
      </c>
      <c r="G5" s="5273" t="s">
        <v>2266</v>
      </c>
      <c r="H5" s="5273" t="s">
        <v>22</v>
      </c>
      <c r="I5" s="5273" t="s">
        <v>810</v>
      </c>
    </row>
    <row customHeight="1" ht="11.25">
      <c r="A6" s="5273" t="s">
        <v>2249</v>
      </c>
      <c r="B6" s="5273" t="s">
        <v>16</v>
      </c>
      <c r="C6" s="5273" t="s">
        <v>2267</v>
      </c>
      <c r="D6" s="5273" t="s">
        <v>2268</v>
      </c>
      <c r="E6" s="5273" t="s">
        <v>2269</v>
      </c>
      <c r="F6" s="5273" t="s">
        <v>2270</v>
      </c>
      <c r="G6" s="5273" t="s">
        <v>22</v>
      </c>
      <c r="H6" s="5273" t="s">
        <v>22</v>
      </c>
      <c r="I6" s="5273" t="s">
        <v>810</v>
      </c>
    </row>
    <row customHeight="1" ht="11.25">
      <c r="A7" s="5273" t="s">
        <v>2249</v>
      </c>
      <c r="B7" s="5273" t="s">
        <v>16</v>
      </c>
      <c r="C7" s="5273" t="s">
        <v>2271</v>
      </c>
      <c r="D7" s="5273" t="s">
        <v>2272</v>
      </c>
      <c r="E7" s="5273" t="s">
        <v>2273</v>
      </c>
      <c r="F7" s="5273" t="s">
        <v>2257</v>
      </c>
      <c r="G7" s="5273" t="s">
        <v>22</v>
      </c>
      <c r="H7" s="5273" t="s">
        <v>22</v>
      </c>
      <c r="I7" s="5273" t="s">
        <v>810</v>
      </c>
    </row>
    <row customHeight="1" ht="11.25">
      <c r="A8" s="5273" t="s">
        <v>2249</v>
      </c>
      <c r="B8" s="5273" t="s">
        <v>16</v>
      </c>
      <c r="C8" s="5273" t="s">
        <v>2274</v>
      </c>
      <c r="D8" s="5273" t="s">
        <v>2275</v>
      </c>
      <c r="E8" s="5273" t="s">
        <v>2276</v>
      </c>
      <c r="F8" s="5273" t="s">
        <v>2257</v>
      </c>
      <c r="G8" s="5273" t="s">
        <v>2277</v>
      </c>
      <c r="H8" s="5273" t="s">
        <v>22</v>
      </c>
      <c r="I8" s="5273" t="s">
        <v>810</v>
      </c>
    </row>
    <row customHeight="1" ht="11.25">
      <c r="A9" s="5273" t="s">
        <v>2249</v>
      </c>
      <c r="B9" s="5273" t="s">
        <v>16</v>
      </c>
      <c r="C9" s="5273" t="s">
        <v>2278</v>
      </c>
      <c r="D9" s="5273" t="s">
        <v>2279</v>
      </c>
      <c r="E9" s="5273" t="s">
        <v>2280</v>
      </c>
      <c r="F9" s="5273" t="s">
        <v>2257</v>
      </c>
      <c r="G9" s="5273" t="s">
        <v>22</v>
      </c>
      <c r="H9" s="5273" t="s">
        <v>22</v>
      </c>
      <c r="I9" s="5273" t="s">
        <v>810</v>
      </c>
    </row>
    <row customHeight="1" ht="11.25">
      <c r="A10" s="5273" t="s">
        <v>2249</v>
      </c>
      <c r="B10" s="5273" t="s">
        <v>16</v>
      </c>
      <c r="C10" s="5273" t="s">
        <v>2281</v>
      </c>
      <c r="D10" s="5273" t="s">
        <v>2282</v>
      </c>
      <c r="E10" s="5273" t="s">
        <v>2283</v>
      </c>
      <c r="F10" s="5273" t="s">
        <v>2284</v>
      </c>
      <c r="G10" s="5273" t="s">
        <v>22</v>
      </c>
      <c r="H10" s="5273" t="s">
        <v>22</v>
      </c>
      <c r="I10" s="5273" t="s">
        <v>810</v>
      </c>
    </row>
    <row customHeight="1" ht="11.25">
      <c r="A11" s="5273" t="s">
        <v>2249</v>
      </c>
      <c r="B11" s="5273" t="s">
        <v>16</v>
      </c>
      <c r="C11" s="5273" t="s">
        <v>2285</v>
      </c>
      <c r="D11" s="5273" t="s">
        <v>2286</v>
      </c>
      <c r="E11" s="5273" t="s">
        <v>2287</v>
      </c>
      <c r="F11" s="5273" t="s">
        <v>2288</v>
      </c>
      <c r="G11" s="5273" t="s">
        <v>2289</v>
      </c>
      <c r="H11" s="5273" t="s">
        <v>22</v>
      </c>
      <c r="I11" s="5273" t="s">
        <v>810</v>
      </c>
    </row>
    <row customHeight="1" ht="11.25">
      <c r="A12" s="5273" t="s">
        <v>2249</v>
      </c>
      <c r="B12" s="5273" t="s">
        <v>16</v>
      </c>
      <c r="C12" s="5273" t="s">
        <v>2290</v>
      </c>
      <c r="D12" s="5273" t="s">
        <v>2291</v>
      </c>
      <c r="E12" s="5273" t="s">
        <v>2292</v>
      </c>
      <c r="F12" s="5273" t="s">
        <v>2293</v>
      </c>
      <c r="G12" s="5273" t="s">
        <v>22</v>
      </c>
      <c r="H12" s="5273" t="s">
        <v>22</v>
      </c>
      <c r="I12" s="5273" t="s">
        <v>810</v>
      </c>
    </row>
    <row customHeight="1" ht="11.25">
      <c r="A13" s="5273" t="s">
        <v>2249</v>
      </c>
      <c r="B13" s="5273" t="s">
        <v>16</v>
      </c>
      <c r="C13" s="5273" t="s">
        <v>2294</v>
      </c>
      <c r="D13" s="5273" t="s">
        <v>2295</v>
      </c>
      <c r="E13" s="5273" t="s">
        <v>2296</v>
      </c>
      <c r="F13" s="5273" t="s">
        <v>2297</v>
      </c>
      <c r="G13" s="5273" t="s">
        <v>2298</v>
      </c>
      <c r="H13" s="5273" t="s">
        <v>22</v>
      </c>
      <c r="I13" s="5273" t="s">
        <v>810</v>
      </c>
    </row>
    <row customHeight="1" ht="11.25">
      <c r="A14" s="5273" t="s">
        <v>2249</v>
      </c>
      <c r="B14" s="5273" t="s">
        <v>16</v>
      </c>
      <c r="C14" s="5273" t="s">
        <v>2299</v>
      </c>
      <c r="D14" s="5273" t="s">
        <v>2300</v>
      </c>
      <c r="E14" s="5273" t="s">
        <v>2301</v>
      </c>
      <c r="F14" s="5273" t="s">
        <v>2253</v>
      </c>
      <c r="G14" s="5273" t="s">
        <v>2302</v>
      </c>
      <c r="H14" s="5273" t="s">
        <v>22</v>
      </c>
      <c r="I14" s="5273" t="s">
        <v>810</v>
      </c>
    </row>
    <row customHeight="1" ht="11.25">
      <c r="A15" s="5273" t="s">
        <v>2249</v>
      </c>
      <c r="B15" s="5273" t="s">
        <v>16</v>
      </c>
      <c r="C15" s="5273" t="s">
        <v>2303</v>
      </c>
      <c r="D15" s="5273" t="s">
        <v>2304</v>
      </c>
      <c r="E15" s="5273" t="s">
        <v>2305</v>
      </c>
      <c r="F15" s="5273" t="s">
        <v>2253</v>
      </c>
      <c r="G15" s="5273" t="s">
        <v>22</v>
      </c>
      <c r="H15" s="5273" t="s">
        <v>22</v>
      </c>
      <c r="I15" s="5273" t="s">
        <v>810</v>
      </c>
    </row>
    <row customHeight="1" ht="11.25">
      <c r="A16" s="5273" t="s">
        <v>2249</v>
      </c>
      <c r="B16" s="5273" t="s">
        <v>16</v>
      </c>
      <c r="C16" s="5273" t="s">
        <v>2306</v>
      </c>
      <c r="D16" s="5273" t="s">
        <v>2307</v>
      </c>
      <c r="E16" s="5273" t="s">
        <v>2308</v>
      </c>
      <c r="F16" s="5273" t="s">
        <v>2288</v>
      </c>
      <c r="G16" s="5273" t="s">
        <v>2309</v>
      </c>
      <c r="H16" s="5273" t="s">
        <v>22</v>
      </c>
      <c r="I16" s="5273" t="s">
        <v>810</v>
      </c>
    </row>
    <row customHeight="1" ht="11.25">
      <c r="A17" s="5273" t="s">
        <v>2249</v>
      </c>
      <c r="B17" s="5273" t="s">
        <v>16</v>
      </c>
      <c r="C17" s="5273" t="s">
        <v>2310</v>
      </c>
      <c r="D17" s="5273" t="s">
        <v>2311</v>
      </c>
      <c r="E17" s="5273" t="s">
        <v>2312</v>
      </c>
      <c r="F17" s="5273" t="s">
        <v>2253</v>
      </c>
      <c r="G17" s="5273" t="s">
        <v>22</v>
      </c>
      <c r="H17" s="5273" t="s">
        <v>22</v>
      </c>
      <c r="I17" s="5273" t="s">
        <v>810</v>
      </c>
    </row>
    <row customHeight="1" ht="11.25">
      <c r="A18" s="5273" t="s">
        <v>2249</v>
      </c>
      <c r="B18" s="5273" t="s">
        <v>16</v>
      </c>
      <c r="C18" s="5273" t="s">
        <v>2313</v>
      </c>
      <c r="D18" s="5273" t="s">
        <v>2314</v>
      </c>
      <c r="E18" s="5273" t="s">
        <v>2315</v>
      </c>
      <c r="F18" s="5273" t="s">
        <v>2288</v>
      </c>
      <c r="G18" s="5273" t="s">
        <v>2316</v>
      </c>
      <c r="H18" s="5273" t="s">
        <v>22</v>
      </c>
      <c r="I18" s="5273" t="s">
        <v>810</v>
      </c>
    </row>
    <row customHeight="1" ht="11.25">
      <c r="A19" s="5273" t="s">
        <v>2249</v>
      </c>
      <c r="B19" s="5273" t="s">
        <v>16</v>
      </c>
      <c r="C19" s="5273" t="s">
        <v>2317</v>
      </c>
      <c r="D19" s="5273" t="s">
        <v>2318</v>
      </c>
      <c r="E19" s="5273" t="s">
        <v>2319</v>
      </c>
      <c r="F19" s="5273" t="s">
        <v>2288</v>
      </c>
      <c r="G19" s="5273" t="s">
        <v>2320</v>
      </c>
      <c r="H19" s="5273" t="s">
        <v>22</v>
      </c>
      <c r="I19" s="5273" t="s">
        <v>810</v>
      </c>
    </row>
    <row customHeight="1" ht="11.25">
      <c r="A20" s="5273" t="s">
        <v>2249</v>
      </c>
      <c r="B20" s="5273" t="s">
        <v>16</v>
      </c>
      <c r="C20" s="5273" t="s">
        <v>2321</v>
      </c>
      <c r="D20" s="5273" t="s">
        <v>2322</v>
      </c>
      <c r="E20" s="5273" t="s">
        <v>2323</v>
      </c>
      <c r="F20" s="5273" t="s">
        <v>2270</v>
      </c>
      <c r="G20" s="5273" t="s">
        <v>22</v>
      </c>
      <c r="H20" s="5273" t="s">
        <v>22</v>
      </c>
      <c r="I20" s="5273" t="s">
        <v>810</v>
      </c>
    </row>
    <row customHeight="1" ht="11.25">
      <c r="A21" s="5273" t="s">
        <v>2249</v>
      </c>
      <c r="B21" s="5273" t="s">
        <v>16</v>
      </c>
      <c r="C21" s="5273" t="s">
        <v>2324</v>
      </c>
      <c r="D21" s="5273" t="s">
        <v>2325</v>
      </c>
      <c r="E21" s="5273" t="s">
        <v>2326</v>
      </c>
      <c r="F21" s="5273" t="s">
        <v>2257</v>
      </c>
      <c r="G21" s="5273" t="s">
        <v>22</v>
      </c>
      <c r="H21" s="5273" t="s">
        <v>22</v>
      </c>
      <c r="I21" s="5273" t="s">
        <v>810</v>
      </c>
    </row>
    <row customHeight="1" ht="11.25">
      <c r="A22" s="5273" t="s">
        <v>2249</v>
      </c>
      <c r="B22" s="5273" t="s">
        <v>16</v>
      </c>
      <c r="C22" s="5273" t="s">
        <v>2327</v>
      </c>
      <c r="D22" s="5273" t="s">
        <v>2328</v>
      </c>
      <c r="E22" s="5273" t="s">
        <v>2329</v>
      </c>
      <c r="F22" s="5273" t="s">
        <v>2270</v>
      </c>
      <c r="G22" s="5273" t="s">
        <v>2330</v>
      </c>
      <c r="H22" s="5273" t="s">
        <v>22</v>
      </c>
      <c r="I22" s="5273" t="s">
        <v>810</v>
      </c>
    </row>
    <row customHeight="1" ht="11.25">
      <c r="A23" s="5273" t="s">
        <v>2249</v>
      </c>
      <c r="B23" s="5273" t="s">
        <v>16</v>
      </c>
      <c r="C23" s="5273" t="s">
        <v>22</v>
      </c>
      <c r="D23" s="5273" t="s">
        <v>2331</v>
      </c>
      <c r="E23" s="5273" t="s">
        <v>2332</v>
      </c>
      <c r="F23" s="5273" t="s">
        <v>2333</v>
      </c>
      <c r="G23" s="5273" t="s">
        <v>22</v>
      </c>
      <c r="H23" s="5273" t="s">
        <v>22</v>
      </c>
      <c r="I23" s="5273" t="s">
        <v>810</v>
      </c>
    </row>
    <row customHeight="1" ht="11.25">
      <c r="A24" s="5273" t="s">
        <v>2249</v>
      </c>
      <c r="B24" s="5273" t="s">
        <v>16</v>
      </c>
      <c r="C24" s="5273" t="s">
        <v>2334</v>
      </c>
      <c r="D24" s="5273" t="s">
        <v>2335</v>
      </c>
      <c r="E24" s="5273" t="s">
        <v>49</v>
      </c>
      <c r="F24" s="5273" t="s">
        <v>2336</v>
      </c>
      <c r="G24" s="5273" t="s">
        <v>22</v>
      </c>
      <c r="H24" s="5273" t="s">
        <v>22</v>
      </c>
      <c r="I24" s="5273" t="s">
        <v>810</v>
      </c>
    </row>
    <row customHeight="1" ht="11.25">
      <c r="A25" s="5273" t="s">
        <v>2249</v>
      </c>
      <c r="B25" s="5273" t="s">
        <v>16</v>
      </c>
      <c r="C25" s="5273" t="s">
        <v>2337</v>
      </c>
      <c r="D25" s="5273" t="s">
        <v>2338</v>
      </c>
      <c r="E25" s="5273" t="s">
        <v>2339</v>
      </c>
      <c r="F25" s="5273" t="s">
        <v>2340</v>
      </c>
      <c r="G25" s="5273" t="s">
        <v>22</v>
      </c>
      <c r="H25" s="5273" t="s">
        <v>22</v>
      </c>
      <c r="I25" s="5273" t="s">
        <v>810</v>
      </c>
    </row>
    <row customHeight="1" ht="11.25">
      <c r="A26" s="5273" t="s">
        <v>2249</v>
      </c>
      <c r="B26" s="5273" t="s">
        <v>16</v>
      </c>
      <c r="C26" s="5273" t="s">
        <v>2341</v>
      </c>
      <c r="D26" s="5273" t="s">
        <v>2342</v>
      </c>
      <c r="E26" s="5273" t="s">
        <v>2339</v>
      </c>
      <c r="F26" s="5273" t="s">
        <v>2343</v>
      </c>
      <c r="G26" s="5273" t="s">
        <v>2344</v>
      </c>
      <c r="H26" s="5273" t="s">
        <v>22</v>
      </c>
      <c r="I26" s="5273" t="s">
        <v>810</v>
      </c>
    </row>
    <row customHeight="1" ht="11.25">
      <c r="A27" s="5273" t="s">
        <v>2249</v>
      </c>
      <c r="B27" s="5273" t="s">
        <v>16</v>
      </c>
      <c r="C27" s="5273" t="s">
        <v>2254</v>
      </c>
      <c r="D27" s="5273" t="s">
        <v>2255</v>
      </c>
      <c r="E27" s="5273" t="s">
        <v>2256</v>
      </c>
      <c r="F27" s="5273" t="s">
        <v>2257</v>
      </c>
      <c r="G27" s="5273" t="s">
        <v>2258</v>
      </c>
      <c r="H27" s="5273" t="s">
        <v>22</v>
      </c>
      <c r="I27" s="5273" t="s">
        <v>896</v>
      </c>
    </row>
    <row customHeight="1" ht="11.25">
      <c r="A28" s="5273" t="s">
        <v>2249</v>
      </c>
      <c r="B28" s="5273" t="s">
        <v>16</v>
      </c>
      <c r="C28" s="5273" t="s">
        <v>2259</v>
      </c>
      <c r="D28" s="5273" t="s">
        <v>2260</v>
      </c>
      <c r="E28" s="5273" t="s">
        <v>2261</v>
      </c>
      <c r="F28" s="5273" t="s">
        <v>2253</v>
      </c>
      <c r="G28" s="5273" t="s">
        <v>2262</v>
      </c>
      <c r="H28" s="5273" t="s">
        <v>22</v>
      </c>
      <c r="I28" s="5273" t="s">
        <v>896</v>
      </c>
    </row>
    <row customHeight="1" ht="11.25">
      <c r="A29" s="5273" t="s">
        <v>2249</v>
      </c>
      <c r="B29" s="5273" t="s">
        <v>16</v>
      </c>
      <c r="C29" s="5273" t="s">
        <v>2263</v>
      </c>
      <c r="D29" s="5273" t="s">
        <v>2264</v>
      </c>
      <c r="E29" s="5273" t="s">
        <v>2265</v>
      </c>
      <c r="F29" s="5273" t="s">
        <v>2257</v>
      </c>
      <c r="G29" s="5273" t="s">
        <v>2266</v>
      </c>
      <c r="H29" s="5273" t="s">
        <v>22</v>
      </c>
      <c r="I29" s="5273" t="s">
        <v>896</v>
      </c>
    </row>
    <row customHeight="1" ht="11.25">
      <c r="A30" s="5273" t="s">
        <v>2249</v>
      </c>
      <c r="B30" s="5273" t="s">
        <v>16</v>
      </c>
      <c r="C30" s="5273" t="s">
        <v>2267</v>
      </c>
      <c r="D30" s="5273" t="s">
        <v>2268</v>
      </c>
      <c r="E30" s="5273" t="s">
        <v>2269</v>
      </c>
      <c r="F30" s="5273" t="s">
        <v>2270</v>
      </c>
      <c r="G30" s="5273" t="s">
        <v>22</v>
      </c>
      <c r="H30" s="5273" t="s">
        <v>22</v>
      </c>
      <c r="I30" s="5273" t="s">
        <v>896</v>
      </c>
    </row>
    <row customHeight="1" ht="11.25">
      <c r="A31" s="5273" t="s">
        <v>2249</v>
      </c>
      <c r="B31" s="5273" t="s">
        <v>16</v>
      </c>
      <c r="C31" s="5273" t="s">
        <v>2274</v>
      </c>
      <c r="D31" s="5273" t="s">
        <v>2275</v>
      </c>
      <c r="E31" s="5273" t="s">
        <v>2276</v>
      </c>
      <c r="F31" s="5273" t="s">
        <v>2257</v>
      </c>
      <c r="G31" s="5273" t="s">
        <v>2277</v>
      </c>
      <c r="H31" s="5273" t="s">
        <v>22</v>
      </c>
      <c r="I31" s="5273" t="s">
        <v>896</v>
      </c>
    </row>
    <row customHeight="1" ht="11.25">
      <c r="A32" s="5273" t="s">
        <v>2249</v>
      </c>
      <c r="B32" s="5273" t="s">
        <v>16</v>
      </c>
      <c r="C32" s="5273" t="s">
        <v>2345</v>
      </c>
      <c r="D32" s="5273" t="s">
        <v>2346</v>
      </c>
      <c r="E32" s="5273" t="s">
        <v>2347</v>
      </c>
      <c r="F32" s="5273" t="s">
        <v>2253</v>
      </c>
      <c r="G32" s="5273" t="s">
        <v>2348</v>
      </c>
      <c r="H32" s="5273" t="s">
        <v>22</v>
      </c>
      <c r="I32" s="5273" t="s">
        <v>896</v>
      </c>
    </row>
    <row customHeight="1" ht="11.25">
      <c r="A33" s="5273" t="s">
        <v>2249</v>
      </c>
      <c r="B33" s="5273" t="s">
        <v>16</v>
      </c>
      <c r="C33" s="5273" t="s">
        <v>2278</v>
      </c>
      <c r="D33" s="5273" t="s">
        <v>2279</v>
      </c>
      <c r="E33" s="5273" t="s">
        <v>2280</v>
      </c>
      <c r="F33" s="5273" t="s">
        <v>2257</v>
      </c>
      <c r="G33" s="5273" t="s">
        <v>22</v>
      </c>
      <c r="H33" s="5273" t="s">
        <v>22</v>
      </c>
      <c r="I33" s="5273" t="s">
        <v>896</v>
      </c>
    </row>
    <row customHeight="1" ht="11.25">
      <c r="A34" s="5273" t="s">
        <v>2249</v>
      </c>
      <c r="B34" s="5273" t="s">
        <v>16</v>
      </c>
      <c r="C34" s="5273" t="s">
        <v>2285</v>
      </c>
      <c r="D34" s="5273" t="s">
        <v>2286</v>
      </c>
      <c r="E34" s="5273" t="s">
        <v>2287</v>
      </c>
      <c r="F34" s="5273" t="s">
        <v>2288</v>
      </c>
      <c r="G34" s="5273" t="s">
        <v>2289</v>
      </c>
      <c r="H34" s="5273" t="s">
        <v>22</v>
      </c>
      <c r="I34" s="5273" t="s">
        <v>896</v>
      </c>
    </row>
    <row customHeight="1" ht="11.25">
      <c r="A35" s="5273" t="s">
        <v>2249</v>
      </c>
      <c r="B35" s="5273" t="s">
        <v>16</v>
      </c>
      <c r="C35" s="5273" t="s">
        <v>2294</v>
      </c>
      <c r="D35" s="5273" t="s">
        <v>2295</v>
      </c>
      <c r="E35" s="5273" t="s">
        <v>2296</v>
      </c>
      <c r="F35" s="5273" t="s">
        <v>2297</v>
      </c>
      <c r="G35" s="5273" t="s">
        <v>2298</v>
      </c>
      <c r="H35" s="5273" t="s">
        <v>22</v>
      </c>
      <c r="I35" s="5273" t="s">
        <v>896</v>
      </c>
    </row>
    <row customHeight="1" ht="11.25">
      <c r="A36" s="5273" t="s">
        <v>2249</v>
      </c>
      <c r="B36" s="5273" t="s">
        <v>16</v>
      </c>
      <c r="C36" s="5273" t="s">
        <v>2306</v>
      </c>
      <c r="D36" s="5273" t="s">
        <v>2307</v>
      </c>
      <c r="E36" s="5273" t="s">
        <v>2308</v>
      </c>
      <c r="F36" s="5273" t="s">
        <v>2288</v>
      </c>
      <c r="G36" s="5273" t="s">
        <v>2309</v>
      </c>
      <c r="H36" s="5273" t="s">
        <v>22</v>
      </c>
      <c r="I36" s="5273" t="s">
        <v>896</v>
      </c>
    </row>
    <row customHeight="1" ht="11.25">
      <c r="A37" s="5273" t="s">
        <v>2249</v>
      </c>
      <c r="B37" s="5273" t="s">
        <v>16</v>
      </c>
      <c r="C37" s="5273" t="s">
        <v>2310</v>
      </c>
      <c r="D37" s="5273" t="s">
        <v>2311</v>
      </c>
      <c r="E37" s="5273" t="s">
        <v>2312</v>
      </c>
      <c r="F37" s="5273" t="s">
        <v>2253</v>
      </c>
      <c r="G37" s="5273" t="s">
        <v>22</v>
      </c>
      <c r="H37" s="5273" t="s">
        <v>22</v>
      </c>
      <c r="I37" s="5273" t="s">
        <v>896</v>
      </c>
    </row>
    <row customHeight="1" ht="11.25">
      <c r="A38" s="5273" t="s">
        <v>2249</v>
      </c>
      <c r="B38" s="5273" t="s">
        <v>16</v>
      </c>
      <c r="C38" s="5273" t="s">
        <v>22</v>
      </c>
      <c r="D38" s="5273" t="s">
        <v>2331</v>
      </c>
      <c r="E38" s="5273" t="s">
        <v>2332</v>
      </c>
      <c r="F38" s="5273" t="s">
        <v>2333</v>
      </c>
      <c r="G38" s="5273" t="s">
        <v>22</v>
      </c>
      <c r="H38" s="5273" t="s">
        <v>22</v>
      </c>
      <c r="I38" s="5273" t="s">
        <v>896</v>
      </c>
    </row>
    <row customHeight="1" ht="11.25">
      <c r="A39" s="5273" t="s">
        <v>2249</v>
      </c>
      <c r="B39" s="5273" t="s">
        <v>16</v>
      </c>
      <c r="C39" s="5273" t="s">
        <v>2341</v>
      </c>
      <c r="D39" s="5273" t="s">
        <v>2342</v>
      </c>
      <c r="E39" s="5273" t="s">
        <v>2339</v>
      </c>
      <c r="F39" s="5273" t="s">
        <v>2343</v>
      </c>
      <c r="G39" s="5273" t="s">
        <v>2344</v>
      </c>
      <c r="H39" s="5273" t="s">
        <v>22</v>
      </c>
      <c r="I39" s="5273" t="s">
        <v>896</v>
      </c>
    </row>
    <row customHeight="1" ht="11.25">
      <c r="A40" s="5273" t="s">
        <v>2249</v>
      </c>
      <c r="B40" s="5273" t="s">
        <v>16</v>
      </c>
      <c r="C40" s="5273" t="s">
        <v>2349</v>
      </c>
      <c r="D40" s="5273" t="s">
        <v>2350</v>
      </c>
      <c r="E40" s="5273" t="s">
        <v>2351</v>
      </c>
      <c r="F40" s="5273" t="s">
        <v>2352</v>
      </c>
      <c r="G40" s="5273" t="s">
        <v>2353</v>
      </c>
      <c r="H40" s="5273" t="s">
        <v>22</v>
      </c>
      <c r="I40" s="5273" t="s">
        <v>856</v>
      </c>
    </row>
    <row customHeight="1" ht="11.25">
      <c r="A41" s="5273" t="s">
        <v>2249</v>
      </c>
      <c r="B41" s="5273" t="s">
        <v>16</v>
      </c>
      <c r="C41" s="5273" t="s">
        <v>2354</v>
      </c>
      <c r="D41" s="5273" t="s">
        <v>2355</v>
      </c>
      <c r="E41" s="5273" t="s">
        <v>2356</v>
      </c>
      <c r="F41" s="5273" t="s">
        <v>2352</v>
      </c>
      <c r="G41" s="5273" t="s">
        <v>2357</v>
      </c>
      <c r="H41" s="5273" t="s">
        <v>22</v>
      </c>
      <c r="I41" s="5273" t="s">
        <v>856</v>
      </c>
    </row>
    <row customHeight="1" ht="11.25">
      <c r="A42" s="5273" t="s">
        <v>2249</v>
      </c>
      <c r="B42" s="5273" t="s">
        <v>16</v>
      </c>
      <c r="C42" s="5273" t="s">
        <v>2358</v>
      </c>
      <c r="D42" s="5273" t="s">
        <v>2359</v>
      </c>
      <c r="E42" s="5273" t="s">
        <v>2360</v>
      </c>
      <c r="F42" s="5273" t="s">
        <v>2257</v>
      </c>
      <c r="G42" s="5273" t="s">
        <v>2361</v>
      </c>
      <c r="H42" s="5273" t="s">
        <v>22</v>
      </c>
      <c r="I42" s="5273" t="s">
        <v>856</v>
      </c>
    </row>
    <row customHeight="1" ht="11.25">
      <c r="A43" s="5273" t="s">
        <v>2249</v>
      </c>
      <c r="B43" s="5273" t="s">
        <v>16</v>
      </c>
      <c r="C43" s="5273" t="s">
        <v>2271</v>
      </c>
      <c r="D43" s="5273" t="s">
        <v>2272</v>
      </c>
      <c r="E43" s="5273" t="s">
        <v>2273</v>
      </c>
      <c r="F43" s="5273" t="s">
        <v>2257</v>
      </c>
      <c r="G43" s="5273" t="s">
        <v>22</v>
      </c>
      <c r="H43" s="5273" t="s">
        <v>22</v>
      </c>
      <c r="I43" s="5273" t="s">
        <v>856</v>
      </c>
    </row>
    <row customHeight="1" ht="11.25">
      <c r="A44" s="5273" t="s">
        <v>2249</v>
      </c>
      <c r="B44" s="5273" t="s">
        <v>16</v>
      </c>
      <c r="C44" s="5273" t="s">
        <v>2362</v>
      </c>
      <c r="D44" s="5273" t="s">
        <v>2363</v>
      </c>
      <c r="E44" s="5273" t="s">
        <v>2364</v>
      </c>
      <c r="F44" s="5273" t="s">
        <v>2257</v>
      </c>
      <c r="G44" s="5273" t="s">
        <v>22</v>
      </c>
      <c r="H44" s="5273" t="s">
        <v>22</v>
      </c>
      <c r="I44" s="5273" t="s">
        <v>856</v>
      </c>
    </row>
    <row customHeight="1" ht="11.25">
      <c r="A45" s="5273" t="s">
        <v>2249</v>
      </c>
      <c r="B45" s="5273" t="s">
        <v>16</v>
      </c>
      <c r="C45" s="5273" t="s">
        <v>2365</v>
      </c>
      <c r="D45" s="5273" t="s">
        <v>2366</v>
      </c>
      <c r="E45" s="5273" t="s">
        <v>2367</v>
      </c>
      <c r="F45" s="5273" t="s">
        <v>2288</v>
      </c>
      <c r="G45" s="5273" t="s">
        <v>22</v>
      </c>
      <c r="H45" s="5273" t="s">
        <v>22</v>
      </c>
      <c r="I45" s="5273" t="s">
        <v>856</v>
      </c>
    </row>
    <row customHeight="1" ht="11.25">
      <c r="A46" s="5273" t="s">
        <v>2249</v>
      </c>
      <c r="B46" s="5273" t="s">
        <v>16</v>
      </c>
      <c r="C46" s="5273" t="s">
        <v>2345</v>
      </c>
      <c r="D46" s="5273" t="s">
        <v>2346</v>
      </c>
      <c r="E46" s="5273" t="s">
        <v>2347</v>
      </c>
      <c r="F46" s="5273" t="s">
        <v>2253</v>
      </c>
      <c r="G46" s="5273" t="s">
        <v>2348</v>
      </c>
      <c r="H46" s="5273" t="s">
        <v>22</v>
      </c>
      <c r="I46" s="5273" t="s">
        <v>856</v>
      </c>
    </row>
    <row customHeight="1" ht="11.25">
      <c r="A47" s="5273" t="s">
        <v>2249</v>
      </c>
      <c r="B47" s="5273" t="s">
        <v>16</v>
      </c>
      <c r="C47" s="5273" t="s">
        <v>2368</v>
      </c>
      <c r="D47" s="5273" t="s">
        <v>2369</v>
      </c>
      <c r="E47" s="5273" t="s">
        <v>2370</v>
      </c>
      <c r="F47" s="5273" t="s">
        <v>2270</v>
      </c>
      <c r="G47" s="5273" t="s">
        <v>22</v>
      </c>
      <c r="H47" s="5273" t="s">
        <v>22</v>
      </c>
      <c r="I47" s="5273" t="s">
        <v>856</v>
      </c>
    </row>
    <row customHeight="1" ht="11.25">
      <c r="A48" s="5273" t="s">
        <v>2249</v>
      </c>
      <c r="B48" s="5273" t="s">
        <v>16</v>
      </c>
      <c r="C48" s="5273" t="s">
        <v>2371</v>
      </c>
      <c r="D48" s="5273" t="s">
        <v>2372</v>
      </c>
      <c r="E48" s="5273" t="s">
        <v>2373</v>
      </c>
      <c r="F48" s="5273" t="s">
        <v>2253</v>
      </c>
      <c r="G48" s="5273" t="s">
        <v>22</v>
      </c>
      <c r="H48" s="5273" t="s">
        <v>22</v>
      </c>
      <c r="I48" s="5273" t="s">
        <v>856</v>
      </c>
    </row>
    <row customHeight="1" ht="11.25">
      <c r="A49" s="5273" t="s">
        <v>2249</v>
      </c>
      <c r="B49" s="5273" t="s">
        <v>16</v>
      </c>
      <c r="C49" s="5273" t="s">
        <v>2374</v>
      </c>
      <c r="D49" s="5273" t="s">
        <v>2375</v>
      </c>
      <c r="E49" s="5273" t="s">
        <v>2376</v>
      </c>
      <c r="F49" s="5273" t="s">
        <v>2270</v>
      </c>
      <c r="G49" s="5273" t="s">
        <v>22</v>
      </c>
      <c r="H49" s="5273" t="s">
        <v>22</v>
      </c>
      <c r="I49" s="5273" t="s">
        <v>856</v>
      </c>
    </row>
    <row customHeight="1" ht="11.25">
      <c r="A50" s="5273" t="s">
        <v>2249</v>
      </c>
      <c r="B50" s="5273" t="s">
        <v>16</v>
      </c>
      <c r="C50" s="5273" t="s">
        <v>2377</v>
      </c>
      <c r="D50" s="5273" t="s">
        <v>2378</v>
      </c>
      <c r="E50" s="5273" t="s">
        <v>2379</v>
      </c>
      <c r="F50" s="5273" t="s">
        <v>2270</v>
      </c>
      <c r="G50" s="5273" t="s">
        <v>22</v>
      </c>
      <c r="H50" s="5273" t="s">
        <v>22</v>
      </c>
      <c r="I50" s="5273" t="s">
        <v>856</v>
      </c>
    </row>
    <row customHeight="1" ht="11.25">
      <c r="A51" s="5273" t="s">
        <v>2249</v>
      </c>
      <c r="B51" s="5273" t="s">
        <v>16</v>
      </c>
      <c r="C51" s="5273" t="s">
        <v>2380</v>
      </c>
      <c r="D51" s="5273" t="s">
        <v>2381</v>
      </c>
      <c r="E51" s="5273" t="s">
        <v>2382</v>
      </c>
      <c r="F51" s="5273" t="s">
        <v>2257</v>
      </c>
      <c r="G51" s="5273" t="s">
        <v>22</v>
      </c>
      <c r="H51" s="5273" t="s">
        <v>22</v>
      </c>
      <c r="I51" s="5273" t="s">
        <v>856</v>
      </c>
    </row>
    <row customHeight="1" ht="11.25">
      <c r="A52" s="5273" t="s">
        <v>2249</v>
      </c>
      <c r="B52" s="5273" t="s">
        <v>16</v>
      </c>
      <c r="C52" s="5273" t="s">
        <v>2281</v>
      </c>
      <c r="D52" s="5273" t="s">
        <v>2282</v>
      </c>
      <c r="E52" s="5273" t="s">
        <v>2283</v>
      </c>
      <c r="F52" s="5273" t="s">
        <v>2284</v>
      </c>
      <c r="G52" s="5273" t="s">
        <v>22</v>
      </c>
      <c r="H52" s="5273" t="s">
        <v>22</v>
      </c>
      <c r="I52" s="5273" t="s">
        <v>856</v>
      </c>
    </row>
    <row customHeight="1" ht="11.25">
      <c r="A53" s="5273" t="s">
        <v>2249</v>
      </c>
      <c r="B53" s="5273" t="s">
        <v>16</v>
      </c>
      <c r="C53" s="5273" t="s">
        <v>2383</v>
      </c>
      <c r="D53" s="5273" t="s">
        <v>2384</v>
      </c>
      <c r="E53" s="5273" t="s">
        <v>2385</v>
      </c>
      <c r="F53" s="5273" t="s">
        <v>2270</v>
      </c>
      <c r="G53" s="5273" t="s">
        <v>22</v>
      </c>
      <c r="H53" s="5273" t="s">
        <v>22</v>
      </c>
      <c r="I53" s="5273" t="s">
        <v>856</v>
      </c>
    </row>
    <row customHeight="1" ht="11.25">
      <c r="A54" s="5273" t="s">
        <v>2249</v>
      </c>
      <c r="B54" s="5273" t="s">
        <v>16</v>
      </c>
      <c r="C54" s="5273" t="s">
        <v>2386</v>
      </c>
      <c r="D54" s="5273" t="s">
        <v>2387</v>
      </c>
      <c r="E54" s="5273" t="s">
        <v>2388</v>
      </c>
      <c r="F54" s="5273" t="s">
        <v>2270</v>
      </c>
      <c r="G54" s="5273" t="s">
        <v>22</v>
      </c>
      <c r="H54" s="5273" t="s">
        <v>22</v>
      </c>
      <c r="I54" s="5273" t="s">
        <v>856</v>
      </c>
    </row>
    <row customHeight="1" ht="11.25">
      <c r="A55" s="5273" t="s">
        <v>2249</v>
      </c>
      <c r="B55" s="5273" t="s">
        <v>16</v>
      </c>
      <c r="C55" s="5273" t="s">
        <v>2389</v>
      </c>
      <c r="D55" s="5273" t="s">
        <v>2390</v>
      </c>
      <c r="E55" s="5273" t="s">
        <v>2391</v>
      </c>
      <c r="F55" s="5273" t="s">
        <v>2270</v>
      </c>
      <c r="G55" s="5273" t="s">
        <v>22</v>
      </c>
      <c r="H55" s="5273" t="s">
        <v>22</v>
      </c>
      <c r="I55" s="5273" t="s">
        <v>856</v>
      </c>
    </row>
    <row customHeight="1" ht="11.25">
      <c r="A56" s="5273" t="s">
        <v>2249</v>
      </c>
      <c r="B56" s="5273" t="s">
        <v>16</v>
      </c>
      <c r="C56" s="5273" t="s">
        <v>2392</v>
      </c>
      <c r="D56" s="5273" t="s">
        <v>2393</v>
      </c>
      <c r="E56" s="5273" t="s">
        <v>2394</v>
      </c>
      <c r="F56" s="5273" t="s">
        <v>2257</v>
      </c>
      <c r="G56" s="5273" t="s">
        <v>2395</v>
      </c>
      <c r="H56" s="5273" t="s">
        <v>22</v>
      </c>
      <c r="I56" s="5273" t="s">
        <v>856</v>
      </c>
    </row>
    <row customHeight="1" ht="11.25">
      <c r="A57" s="5273" t="s">
        <v>2249</v>
      </c>
      <c r="B57" s="5273" t="s">
        <v>16</v>
      </c>
      <c r="C57" s="5273" t="s">
        <v>2396</v>
      </c>
      <c r="D57" s="5273" t="s">
        <v>2397</v>
      </c>
      <c r="E57" s="5273" t="s">
        <v>2398</v>
      </c>
      <c r="F57" s="5273" t="s">
        <v>2270</v>
      </c>
      <c r="G57" s="5273" t="s">
        <v>22</v>
      </c>
      <c r="H57" s="5273" t="s">
        <v>22</v>
      </c>
      <c r="I57" s="5273" t="s">
        <v>856</v>
      </c>
    </row>
    <row customHeight="1" ht="11.25">
      <c r="A58" s="5273" t="s">
        <v>2249</v>
      </c>
      <c r="B58" s="5273" t="s">
        <v>16</v>
      </c>
      <c r="C58" s="5273" t="s">
        <v>2399</v>
      </c>
      <c r="D58" s="5273" t="s">
        <v>2400</v>
      </c>
      <c r="E58" s="5273" t="s">
        <v>2401</v>
      </c>
      <c r="F58" s="5273" t="s">
        <v>2270</v>
      </c>
      <c r="G58" s="5273" t="s">
        <v>22</v>
      </c>
      <c r="H58" s="5273" t="s">
        <v>22</v>
      </c>
      <c r="I58" s="5273" t="s">
        <v>856</v>
      </c>
    </row>
    <row customHeight="1" ht="11.25">
      <c r="A59" s="5273" t="s">
        <v>2249</v>
      </c>
      <c r="B59" s="5273" t="s">
        <v>16</v>
      </c>
      <c r="C59" s="5273" t="s">
        <v>2402</v>
      </c>
      <c r="D59" s="5273" t="s">
        <v>2403</v>
      </c>
      <c r="E59" s="5273" t="s">
        <v>2404</v>
      </c>
      <c r="F59" s="5273" t="s">
        <v>2257</v>
      </c>
      <c r="G59" s="5273" t="s">
        <v>2405</v>
      </c>
      <c r="H59" s="5273" t="s">
        <v>22</v>
      </c>
      <c r="I59" s="5273" t="s">
        <v>856</v>
      </c>
    </row>
    <row customHeight="1" ht="11.25">
      <c r="A60" s="5273" t="s">
        <v>2249</v>
      </c>
      <c r="B60" s="5273" t="s">
        <v>16</v>
      </c>
      <c r="C60" s="5273" t="s">
        <v>2406</v>
      </c>
      <c r="D60" s="5273" t="s">
        <v>2407</v>
      </c>
      <c r="E60" s="5273" t="s">
        <v>2408</v>
      </c>
      <c r="F60" s="5273" t="s">
        <v>2352</v>
      </c>
      <c r="G60" s="5273" t="s">
        <v>2409</v>
      </c>
      <c r="H60" s="5273" t="s">
        <v>22</v>
      </c>
      <c r="I60" s="5273" t="s">
        <v>856</v>
      </c>
    </row>
    <row customHeight="1" ht="11.25">
      <c r="A61" s="5273" t="s">
        <v>2249</v>
      </c>
      <c r="B61" s="5273" t="s">
        <v>16</v>
      </c>
      <c r="C61" s="5273" t="s">
        <v>2410</v>
      </c>
      <c r="D61" s="5273" t="s">
        <v>2411</v>
      </c>
      <c r="E61" s="5273" t="s">
        <v>2412</v>
      </c>
      <c r="F61" s="5273" t="s">
        <v>2270</v>
      </c>
      <c r="G61" s="5273" t="s">
        <v>2413</v>
      </c>
      <c r="H61" s="5273" t="s">
        <v>22</v>
      </c>
      <c r="I61" s="5273" t="s">
        <v>856</v>
      </c>
    </row>
    <row customHeight="1" ht="11.25">
      <c r="A62" s="5273" t="s">
        <v>2249</v>
      </c>
      <c r="B62" s="5273" t="s">
        <v>16</v>
      </c>
      <c r="C62" s="5273" t="s">
        <v>2414</v>
      </c>
      <c r="D62" s="5273" t="s">
        <v>2415</v>
      </c>
      <c r="E62" s="5273" t="s">
        <v>2416</v>
      </c>
      <c r="F62" s="5273" t="s">
        <v>2257</v>
      </c>
      <c r="G62" s="5273" t="s">
        <v>2417</v>
      </c>
      <c r="H62" s="5273" t="s">
        <v>22</v>
      </c>
      <c r="I62" s="5273" t="s">
        <v>856</v>
      </c>
    </row>
    <row customHeight="1" ht="11.25">
      <c r="A63" s="5273" t="s">
        <v>2249</v>
      </c>
      <c r="B63" s="5273" t="s">
        <v>16</v>
      </c>
      <c r="C63" s="5273" t="s">
        <v>2418</v>
      </c>
      <c r="D63" s="5273" t="s">
        <v>2419</v>
      </c>
      <c r="E63" s="5273" t="s">
        <v>2420</v>
      </c>
      <c r="F63" s="5273" t="s">
        <v>2257</v>
      </c>
      <c r="G63" s="5273" t="s">
        <v>2421</v>
      </c>
      <c r="H63" s="5273" t="s">
        <v>22</v>
      </c>
      <c r="I63" s="5273" t="s">
        <v>856</v>
      </c>
    </row>
    <row customHeight="1" ht="11.25">
      <c r="A64" s="5273" t="s">
        <v>2249</v>
      </c>
      <c r="B64" s="5273" t="s">
        <v>16</v>
      </c>
      <c r="C64" s="5273" t="s">
        <v>2422</v>
      </c>
      <c r="D64" s="5273" t="s">
        <v>2423</v>
      </c>
      <c r="E64" s="5273" t="s">
        <v>2424</v>
      </c>
      <c r="F64" s="5273" t="s">
        <v>2270</v>
      </c>
      <c r="G64" s="5273" t="s">
        <v>22</v>
      </c>
      <c r="H64" s="5273" t="s">
        <v>22</v>
      </c>
      <c r="I64" s="5273" t="s">
        <v>856</v>
      </c>
    </row>
    <row customHeight="1" ht="11.25">
      <c r="A65" s="5273" t="s">
        <v>2249</v>
      </c>
      <c r="B65" s="5273" t="s">
        <v>16</v>
      </c>
      <c r="C65" s="5273" t="s">
        <v>2425</v>
      </c>
      <c r="D65" s="5273" t="s">
        <v>2426</v>
      </c>
      <c r="E65" s="5273" t="s">
        <v>2427</v>
      </c>
      <c r="F65" s="5273" t="s">
        <v>2270</v>
      </c>
      <c r="G65" s="5273" t="s">
        <v>22</v>
      </c>
      <c r="H65" s="5273" t="s">
        <v>22</v>
      </c>
      <c r="I65" s="5273" t="s">
        <v>856</v>
      </c>
    </row>
    <row customHeight="1" ht="11.25">
      <c r="A66" s="5273" t="s">
        <v>2249</v>
      </c>
      <c r="B66" s="5273" t="s">
        <v>16</v>
      </c>
      <c r="C66" s="5273" t="s">
        <v>2313</v>
      </c>
      <c r="D66" s="5273" t="s">
        <v>2314</v>
      </c>
      <c r="E66" s="5273" t="s">
        <v>2315</v>
      </c>
      <c r="F66" s="5273" t="s">
        <v>2288</v>
      </c>
      <c r="G66" s="5273" t="s">
        <v>2316</v>
      </c>
      <c r="H66" s="5273" t="s">
        <v>22</v>
      </c>
      <c r="I66" s="5273" t="s">
        <v>856</v>
      </c>
    </row>
    <row customHeight="1" ht="11.25">
      <c r="A67" s="5273" t="s">
        <v>2249</v>
      </c>
      <c r="B67" s="5273" t="s">
        <v>16</v>
      </c>
      <c r="C67" s="5273" t="s">
        <v>2428</v>
      </c>
      <c r="D67" s="5273" t="s">
        <v>2429</v>
      </c>
      <c r="E67" s="5273" t="s">
        <v>2430</v>
      </c>
      <c r="F67" s="5273" t="s">
        <v>2270</v>
      </c>
      <c r="G67" s="5273" t="s">
        <v>22</v>
      </c>
      <c r="H67" s="5273" t="s">
        <v>2431</v>
      </c>
      <c r="I67" s="5273" t="s">
        <v>856</v>
      </c>
    </row>
    <row customHeight="1" ht="11.25">
      <c r="A68" s="5273" t="s">
        <v>2249</v>
      </c>
      <c r="B68" s="5273" t="s">
        <v>16</v>
      </c>
      <c r="C68" s="5273" t="s">
        <v>2324</v>
      </c>
      <c r="D68" s="5273" t="s">
        <v>2325</v>
      </c>
      <c r="E68" s="5273" t="s">
        <v>2326</v>
      </c>
      <c r="F68" s="5273" t="s">
        <v>2257</v>
      </c>
      <c r="G68" s="5273" t="s">
        <v>22</v>
      </c>
      <c r="H68" s="5273" t="s">
        <v>22</v>
      </c>
      <c r="I68" s="5273" t="s">
        <v>856</v>
      </c>
    </row>
    <row customHeight="1" ht="11.25">
      <c r="A69" s="5273" t="s">
        <v>2249</v>
      </c>
      <c r="B69" s="5273" t="s">
        <v>16</v>
      </c>
      <c r="C69" s="5273" t="s">
        <v>2327</v>
      </c>
      <c r="D69" s="5273" t="s">
        <v>2328</v>
      </c>
      <c r="E69" s="5273" t="s">
        <v>2329</v>
      </c>
      <c r="F69" s="5273" t="s">
        <v>2270</v>
      </c>
      <c r="G69" s="5273" t="s">
        <v>2330</v>
      </c>
      <c r="H69" s="5273" t="s">
        <v>22</v>
      </c>
      <c r="I69" s="5273" t="s">
        <v>856</v>
      </c>
    </row>
    <row customHeight="1" ht="11.25">
      <c r="A70" s="5273" t="s">
        <v>2249</v>
      </c>
      <c r="B70" s="5273" t="s">
        <v>16</v>
      </c>
      <c r="C70" s="5273" t="s">
        <v>2432</v>
      </c>
      <c r="D70" s="5273" t="s">
        <v>2433</v>
      </c>
      <c r="E70" s="5273" t="s">
        <v>2434</v>
      </c>
      <c r="F70" s="5273" t="s">
        <v>2284</v>
      </c>
      <c r="G70" s="5273" t="s">
        <v>22</v>
      </c>
      <c r="H70" s="5273" t="s">
        <v>22</v>
      </c>
      <c r="I70" s="5273" t="s">
        <v>856</v>
      </c>
    </row>
    <row customHeight="1" ht="11.25">
      <c r="A71" s="5273" t="s">
        <v>2249</v>
      </c>
      <c r="B71" s="5273" t="s">
        <v>16</v>
      </c>
      <c r="C71" s="5273" t="s">
        <v>22</v>
      </c>
      <c r="D71" s="5273" t="s">
        <v>2331</v>
      </c>
      <c r="E71" s="5273" t="s">
        <v>2332</v>
      </c>
      <c r="F71" s="5273" t="s">
        <v>2333</v>
      </c>
      <c r="G71" s="5273" t="s">
        <v>22</v>
      </c>
      <c r="H71" s="5273" t="s">
        <v>22</v>
      </c>
      <c r="I71" s="5273" t="s">
        <v>856</v>
      </c>
    </row>
    <row customHeight="1" ht="11.25">
      <c r="A72" s="5273" t="s">
        <v>2249</v>
      </c>
      <c r="B72" s="5273" t="s">
        <v>16</v>
      </c>
      <c r="C72" s="5273" t="s">
        <v>2334</v>
      </c>
      <c r="D72" s="5273" t="s">
        <v>2335</v>
      </c>
      <c r="E72" s="5273" t="s">
        <v>49</v>
      </c>
      <c r="F72" s="5273" t="s">
        <v>2336</v>
      </c>
      <c r="G72" s="5273" t="s">
        <v>22</v>
      </c>
      <c r="H72" s="5273" t="s">
        <v>22</v>
      </c>
      <c r="I72" s="5273" t="s">
        <v>856</v>
      </c>
    </row>
    <row customHeight="1" ht="11.25">
      <c r="A73" s="5273" t="s">
        <v>2249</v>
      </c>
      <c r="B73" s="5273" t="s">
        <v>16</v>
      </c>
      <c r="C73" s="5273" t="s">
        <v>13</v>
      </c>
      <c r="D73" s="5273" t="s">
        <v>46</v>
      </c>
      <c r="E73" s="5273" t="s">
        <v>49</v>
      </c>
      <c r="F73" s="5273" t="s">
        <v>51</v>
      </c>
      <c r="G73" s="5273" t="s">
        <v>22</v>
      </c>
      <c r="H73" s="5273" t="s">
        <v>22</v>
      </c>
      <c r="I73" s="5273" t="s">
        <v>856</v>
      </c>
    </row>
    <row customHeight="1" ht="11.25">
      <c r="A74" s="5273" t="s">
        <v>2249</v>
      </c>
      <c r="B74" s="5273" t="s">
        <v>16</v>
      </c>
      <c r="C74" s="5273" t="s">
        <v>2337</v>
      </c>
      <c r="D74" s="5273" t="s">
        <v>2338</v>
      </c>
      <c r="E74" s="5273" t="s">
        <v>2339</v>
      </c>
      <c r="F74" s="5273" t="s">
        <v>2340</v>
      </c>
      <c r="G74" s="5273" t="s">
        <v>22</v>
      </c>
      <c r="H74" s="5273" t="s">
        <v>22</v>
      </c>
      <c r="I74" s="5273" t="s">
        <v>856</v>
      </c>
    </row>
    <row customHeight="1" ht="11.25">
      <c r="A75" s="5273" t="s">
        <v>2249</v>
      </c>
      <c r="B75" s="5273" t="s">
        <v>16</v>
      </c>
      <c r="C75" s="5273" t="s">
        <v>2341</v>
      </c>
      <c r="D75" s="5273" t="s">
        <v>2342</v>
      </c>
      <c r="E75" s="5273" t="s">
        <v>2339</v>
      </c>
      <c r="F75" s="5273" t="s">
        <v>2343</v>
      </c>
      <c r="G75" s="5273" t="s">
        <v>2344</v>
      </c>
      <c r="H75" s="5273" t="s">
        <v>22</v>
      </c>
      <c r="I75" s="5273" t="s">
        <v>856</v>
      </c>
    </row>
    <row customHeight="1" ht="11.25">
      <c r="A76" s="5273" t="s">
        <v>2249</v>
      </c>
      <c r="B76" s="5273" t="s">
        <v>16</v>
      </c>
      <c r="C76" s="5273" t="s">
        <v>2349</v>
      </c>
      <c r="D76" s="5273" t="s">
        <v>2350</v>
      </c>
      <c r="E76" s="5273" t="s">
        <v>2351</v>
      </c>
      <c r="F76" s="5273" t="s">
        <v>2352</v>
      </c>
      <c r="G76" s="5273" t="s">
        <v>2353</v>
      </c>
      <c r="H76" s="5273" t="s">
        <v>22</v>
      </c>
      <c r="I76" s="5273" t="s">
        <v>909</v>
      </c>
    </row>
    <row customHeight="1" ht="11.25">
      <c r="A77" s="5273" t="s">
        <v>2249</v>
      </c>
      <c r="B77" s="5273" t="s">
        <v>16</v>
      </c>
      <c r="C77" s="5273" t="s">
        <v>2358</v>
      </c>
      <c r="D77" s="5273" t="s">
        <v>2359</v>
      </c>
      <c r="E77" s="5273" t="s">
        <v>2360</v>
      </c>
      <c r="F77" s="5273" t="s">
        <v>2257</v>
      </c>
      <c r="G77" s="5273" t="s">
        <v>2361</v>
      </c>
      <c r="H77" s="5273" t="s">
        <v>22</v>
      </c>
      <c r="I77" s="5273" t="s">
        <v>909</v>
      </c>
    </row>
    <row customHeight="1" ht="11.25">
      <c r="A78" s="5273" t="s">
        <v>2249</v>
      </c>
      <c r="B78" s="5273" t="s">
        <v>16</v>
      </c>
      <c r="C78" s="5273" t="s">
        <v>2271</v>
      </c>
      <c r="D78" s="5273" t="s">
        <v>2272</v>
      </c>
      <c r="E78" s="5273" t="s">
        <v>2273</v>
      </c>
      <c r="F78" s="5273" t="s">
        <v>2257</v>
      </c>
      <c r="G78" s="5273" t="s">
        <v>22</v>
      </c>
      <c r="H78" s="5273" t="s">
        <v>22</v>
      </c>
      <c r="I78" s="5273" t="s">
        <v>909</v>
      </c>
    </row>
    <row customHeight="1" ht="11.25">
      <c r="A79" s="5273" t="s">
        <v>2249</v>
      </c>
      <c r="B79" s="5273" t="s">
        <v>16</v>
      </c>
      <c r="C79" s="5273" t="s">
        <v>2362</v>
      </c>
      <c r="D79" s="5273" t="s">
        <v>2363</v>
      </c>
      <c r="E79" s="5273" t="s">
        <v>2364</v>
      </c>
      <c r="F79" s="5273" t="s">
        <v>2257</v>
      </c>
      <c r="G79" s="5273" t="s">
        <v>22</v>
      </c>
      <c r="H79" s="5273" t="s">
        <v>22</v>
      </c>
      <c r="I79" s="5273" t="s">
        <v>909</v>
      </c>
    </row>
    <row customHeight="1" ht="11.25">
      <c r="A80" s="5273" t="s">
        <v>2249</v>
      </c>
      <c r="B80" s="5273" t="s">
        <v>16</v>
      </c>
      <c r="C80" s="5273" t="s">
        <v>2365</v>
      </c>
      <c r="D80" s="5273" t="s">
        <v>2366</v>
      </c>
      <c r="E80" s="5273" t="s">
        <v>2367</v>
      </c>
      <c r="F80" s="5273" t="s">
        <v>2288</v>
      </c>
      <c r="G80" s="5273" t="s">
        <v>22</v>
      </c>
      <c r="H80" s="5273" t="s">
        <v>22</v>
      </c>
      <c r="I80" s="5273" t="s">
        <v>909</v>
      </c>
    </row>
    <row customHeight="1" ht="11.25">
      <c r="A81" s="5273" t="s">
        <v>2249</v>
      </c>
      <c r="B81" s="5273" t="s">
        <v>16</v>
      </c>
      <c r="C81" s="5273" t="s">
        <v>2345</v>
      </c>
      <c r="D81" s="5273" t="s">
        <v>2346</v>
      </c>
      <c r="E81" s="5273" t="s">
        <v>2347</v>
      </c>
      <c r="F81" s="5273" t="s">
        <v>2253</v>
      </c>
      <c r="G81" s="5273" t="s">
        <v>2348</v>
      </c>
      <c r="H81" s="5273" t="s">
        <v>22</v>
      </c>
      <c r="I81" s="5273" t="s">
        <v>909</v>
      </c>
    </row>
    <row customHeight="1" ht="11.25">
      <c r="A82" s="5273" t="s">
        <v>2249</v>
      </c>
      <c r="B82" s="5273" t="s">
        <v>16</v>
      </c>
      <c r="C82" s="5273" t="s">
        <v>2278</v>
      </c>
      <c r="D82" s="5273" t="s">
        <v>2279</v>
      </c>
      <c r="E82" s="5273" t="s">
        <v>2280</v>
      </c>
      <c r="F82" s="5273" t="s">
        <v>2257</v>
      </c>
      <c r="G82" s="5273" t="s">
        <v>22</v>
      </c>
      <c r="H82" s="5273" t="s">
        <v>22</v>
      </c>
      <c r="I82" s="5273" t="s">
        <v>909</v>
      </c>
    </row>
    <row customHeight="1" ht="11.25">
      <c r="A83" s="5273" t="s">
        <v>2249</v>
      </c>
      <c r="B83" s="5273" t="s">
        <v>16</v>
      </c>
      <c r="C83" s="5273" t="s">
        <v>2380</v>
      </c>
      <c r="D83" s="5273" t="s">
        <v>2381</v>
      </c>
      <c r="E83" s="5273" t="s">
        <v>2382</v>
      </c>
      <c r="F83" s="5273" t="s">
        <v>2257</v>
      </c>
      <c r="G83" s="5273" t="s">
        <v>22</v>
      </c>
      <c r="H83" s="5273" t="s">
        <v>22</v>
      </c>
      <c r="I83" s="5273" t="s">
        <v>909</v>
      </c>
    </row>
    <row customHeight="1" ht="11.25">
      <c r="A84" s="5273" t="s">
        <v>2249</v>
      </c>
      <c r="B84" s="5273" t="s">
        <v>16</v>
      </c>
      <c r="C84" s="5273" t="s">
        <v>2281</v>
      </c>
      <c r="D84" s="5273" t="s">
        <v>2282</v>
      </c>
      <c r="E84" s="5273" t="s">
        <v>2283</v>
      </c>
      <c r="F84" s="5273" t="s">
        <v>2284</v>
      </c>
      <c r="G84" s="5273" t="s">
        <v>22</v>
      </c>
      <c r="H84" s="5273" t="s">
        <v>22</v>
      </c>
      <c r="I84" s="5273" t="s">
        <v>909</v>
      </c>
    </row>
    <row customHeight="1" ht="11.25">
      <c r="A85" s="5273" t="s">
        <v>2249</v>
      </c>
      <c r="B85" s="5273" t="s">
        <v>16</v>
      </c>
      <c r="C85" s="5273" t="s">
        <v>2383</v>
      </c>
      <c r="D85" s="5273" t="s">
        <v>2384</v>
      </c>
      <c r="E85" s="5273" t="s">
        <v>2385</v>
      </c>
      <c r="F85" s="5273" t="s">
        <v>2270</v>
      </c>
      <c r="G85" s="5273" t="s">
        <v>22</v>
      </c>
      <c r="H85" s="5273" t="s">
        <v>22</v>
      </c>
      <c r="I85" s="5273" t="s">
        <v>909</v>
      </c>
    </row>
    <row customHeight="1" ht="11.25">
      <c r="A86" s="5273" t="s">
        <v>2249</v>
      </c>
      <c r="B86" s="5273" t="s">
        <v>16</v>
      </c>
      <c r="C86" s="5273" t="s">
        <v>2389</v>
      </c>
      <c r="D86" s="5273" t="s">
        <v>2390</v>
      </c>
      <c r="E86" s="5273" t="s">
        <v>2391</v>
      </c>
      <c r="F86" s="5273" t="s">
        <v>2270</v>
      </c>
      <c r="G86" s="5273" t="s">
        <v>22</v>
      </c>
      <c r="H86" s="5273" t="s">
        <v>22</v>
      </c>
      <c r="I86" s="5273" t="s">
        <v>909</v>
      </c>
    </row>
    <row customHeight="1" ht="11.25">
      <c r="A87" s="5273" t="s">
        <v>2249</v>
      </c>
      <c r="B87" s="5273" t="s">
        <v>16</v>
      </c>
      <c r="C87" s="5273" t="s">
        <v>2402</v>
      </c>
      <c r="D87" s="5273" t="s">
        <v>2403</v>
      </c>
      <c r="E87" s="5273" t="s">
        <v>2404</v>
      </c>
      <c r="F87" s="5273" t="s">
        <v>2257</v>
      </c>
      <c r="G87" s="5273" t="s">
        <v>2405</v>
      </c>
      <c r="H87" s="5273" t="s">
        <v>22</v>
      </c>
      <c r="I87" s="5273" t="s">
        <v>909</v>
      </c>
    </row>
    <row customHeight="1" ht="11.25">
      <c r="A88" s="5273" t="s">
        <v>2249</v>
      </c>
      <c r="B88" s="5273" t="s">
        <v>16</v>
      </c>
      <c r="C88" s="5273" t="s">
        <v>2406</v>
      </c>
      <c r="D88" s="5273" t="s">
        <v>2407</v>
      </c>
      <c r="E88" s="5273" t="s">
        <v>2408</v>
      </c>
      <c r="F88" s="5273" t="s">
        <v>2352</v>
      </c>
      <c r="G88" s="5273" t="s">
        <v>2409</v>
      </c>
      <c r="H88" s="5273" t="s">
        <v>22</v>
      </c>
      <c r="I88" s="5273" t="s">
        <v>909</v>
      </c>
    </row>
    <row customHeight="1" ht="11.25">
      <c r="A89" s="5273" t="s">
        <v>2249</v>
      </c>
      <c r="B89" s="5273" t="s">
        <v>16</v>
      </c>
      <c r="C89" s="5273" t="s">
        <v>2418</v>
      </c>
      <c r="D89" s="5273" t="s">
        <v>2419</v>
      </c>
      <c r="E89" s="5273" t="s">
        <v>2420</v>
      </c>
      <c r="F89" s="5273" t="s">
        <v>2257</v>
      </c>
      <c r="G89" s="5273" t="s">
        <v>2421</v>
      </c>
      <c r="H89" s="5273" t="s">
        <v>22</v>
      </c>
      <c r="I89" s="5273" t="s">
        <v>909</v>
      </c>
    </row>
    <row customHeight="1" ht="11.25">
      <c r="A90" s="5273" t="s">
        <v>2249</v>
      </c>
      <c r="B90" s="5273" t="s">
        <v>16</v>
      </c>
      <c r="C90" s="5273" t="s">
        <v>2422</v>
      </c>
      <c r="D90" s="5273" t="s">
        <v>2423</v>
      </c>
      <c r="E90" s="5273" t="s">
        <v>2424</v>
      </c>
      <c r="F90" s="5273" t="s">
        <v>2270</v>
      </c>
      <c r="G90" s="5273" t="s">
        <v>22</v>
      </c>
      <c r="H90" s="5273" t="s">
        <v>22</v>
      </c>
      <c r="I90" s="5273" t="s">
        <v>909</v>
      </c>
    </row>
    <row customHeight="1" ht="11.25">
      <c r="A91" s="5273" t="s">
        <v>2249</v>
      </c>
      <c r="B91" s="5273" t="s">
        <v>16</v>
      </c>
      <c r="C91" s="5273" t="s">
        <v>2425</v>
      </c>
      <c r="D91" s="5273" t="s">
        <v>2426</v>
      </c>
      <c r="E91" s="5273" t="s">
        <v>2427</v>
      </c>
      <c r="F91" s="5273" t="s">
        <v>2270</v>
      </c>
      <c r="G91" s="5273" t="s">
        <v>22</v>
      </c>
      <c r="H91" s="5273" t="s">
        <v>22</v>
      </c>
      <c r="I91" s="5273" t="s">
        <v>909</v>
      </c>
    </row>
    <row customHeight="1" ht="11.25">
      <c r="A92" s="5273" t="s">
        <v>2249</v>
      </c>
      <c r="B92" s="5273" t="s">
        <v>16</v>
      </c>
      <c r="C92" s="5273" t="s">
        <v>2313</v>
      </c>
      <c r="D92" s="5273" t="s">
        <v>2314</v>
      </c>
      <c r="E92" s="5273" t="s">
        <v>2315</v>
      </c>
      <c r="F92" s="5273" t="s">
        <v>2288</v>
      </c>
      <c r="G92" s="5273" t="s">
        <v>2316</v>
      </c>
      <c r="H92" s="5273" t="s">
        <v>22</v>
      </c>
      <c r="I92" s="5273" t="s">
        <v>909</v>
      </c>
    </row>
    <row customHeight="1" ht="11.25">
      <c r="A93" s="5273" t="s">
        <v>2249</v>
      </c>
      <c r="B93" s="5273" t="s">
        <v>16</v>
      </c>
      <c r="C93" s="5273" t="s">
        <v>2324</v>
      </c>
      <c r="D93" s="5273" t="s">
        <v>2325</v>
      </c>
      <c r="E93" s="5273" t="s">
        <v>2326</v>
      </c>
      <c r="F93" s="5273" t="s">
        <v>2257</v>
      </c>
      <c r="G93" s="5273" t="s">
        <v>22</v>
      </c>
      <c r="H93" s="5273" t="s">
        <v>22</v>
      </c>
      <c r="I93" s="5273" t="s">
        <v>909</v>
      </c>
    </row>
    <row customHeight="1" ht="11.25">
      <c r="A94" s="5273" t="s">
        <v>2249</v>
      </c>
      <c r="B94" s="5273" t="s">
        <v>16</v>
      </c>
      <c r="C94" s="5273" t="s">
        <v>2327</v>
      </c>
      <c r="D94" s="5273" t="s">
        <v>2328</v>
      </c>
      <c r="E94" s="5273" t="s">
        <v>2329</v>
      </c>
      <c r="F94" s="5273" t="s">
        <v>2270</v>
      </c>
      <c r="G94" s="5273" t="s">
        <v>2330</v>
      </c>
      <c r="H94" s="5273" t="s">
        <v>22</v>
      </c>
      <c r="I94" s="5273" t="s">
        <v>909</v>
      </c>
    </row>
    <row customHeight="1" ht="11.25">
      <c r="A95" s="5273" t="s">
        <v>2249</v>
      </c>
      <c r="B95" s="5273" t="s">
        <v>16</v>
      </c>
      <c r="C95" s="5273" t="s">
        <v>22</v>
      </c>
      <c r="D95" s="5273" t="s">
        <v>2331</v>
      </c>
      <c r="E95" s="5273" t="s">
        <v>2332</v>
      </c>
      <c r="F95" s="5273" t="s">
        <v>2333</v>
      </c>
      <c r="G95" s="5273" t="s">
        <v>22</v>
      </c>
      <c r="H95" s="5273" t="s">
        <v>22</v>
      </c>
      <c r="I95" s="5273" t="s">
        <v>909</v>
      </c>
    </row>
    <row customHeight="1" ht="11.25">
      <c r="A96" s="5273" t="s">
        <v>2249</v>
      </c>
      <c r="B96" s="5273" t="s">
        <v>16</v>
      </c>
      <c r="C96" s="5273" t="s">
        <v>13</v>
      </c>
      <c r="D96" s="5273" t="s">
        <v>46</v>
      </c>
      <c r="E96" s="5273" t="s">
        <v>49</v>
      </c>
      <c r="F96" s="5273" t="s">
        <v>51</v>
      </c>
      <c r="G96" s="5273" t="s">
        <v>22</v>
      </c>
      <c r="H96" s="5273" t="s">
        <v>22</v>
      </c>
      <c r="I96" s="5273" t="s">
        <v>909</v>
      </c>
    </row>
    <row customHeight="1" ht="11.25">
      <c r="A97" s="5273" t="s">
        <v>2249</v>
      </c>
      <c r="B97" s="5273" t="s">
        <v>16</v>
      </c>
      <c r="C97" s="5273" t="s">
        <v>2337</v>
      </c>
      <c r="D97" s="5273" t="s">
        <v>2338</v>
      </c>
      <c r="E97" s="5273" t="s">
        <v>2339</v>
      </c>
      <c r="F97" s="5273" t="s">
        <v>2340</v>
      </c>
      <c r="G97" s="5273" t="s">
        <v>22</v>
      </c>
      <c r="H97" s="5273" t="s">
        <v>22</v>
      </c>
      <c r="I97" s="5273" t="s">
        <v>909</v>
      </c>
    </row>
    <row customHeight="1" ht="11.25">
      <c r="A98" s="5273" t="s">
        <v>2249</v>
      </c>
      <c r="B98" s="5273" t="s">
        <v>16</v>
      </c>
      <c r="C98" s="5273" t="s">
        <v>2341</v>
      </c>
      <c r="D98" s="5273" t="s">
        <v>2342</v>
      </c>
      <c r="E98" s="5273" t="s">
        <v>2339</v>
      </c>
      <c r="F98" s="5273" t="s">
        <v>2343</v>
      </c>
      <c r="G98" s="5273" t="s">
        <v>2344</v>
      </c>
      <c r="H98" s="5273" t="s">
        <v>22</v>
      </c>
      <c r="I98" s="5273" t="s">
        <v>909</v>
      </c>
    </row>
    <row customHeight="1" ht="11.25">
      <c r="A99" s="5273" t="s">
        <v>2249</v>
      </c>
      <c r="B99" s="5273" t="s">
        <v>16</v>
      </c>
      <c r="C99" s="5273" t="s">
        <v>2435</v>
      </c>
      <c r="D99" s="5273" t="s">
        <v>2436</v>
      </c>
      <c r="E99" s="5273" t="s">
        <v>2437</v>
      </c>
      <c r="F99" s="5273" t="s">
        <v>2293</v>
      </c>
      <c r="G99" s="5273" t="s">
        <v>22</v>
      </c>
      <c r="H99" s="5273" t="s">
        <v>22</v>
      </c>
      <c r="I99" s="5273" t="s">
        <v>1622</v>
      </c>
    </row>
    <row customHeight="1" ht="11.25">
      <c r="A100" s="5273" t="s">
        <v>2249</v>
      </c>
      <c r="B100" s="5273" t="s">
        <v>16</v>
      </c>
      <c r="C100" s="5273" t="s">
        <v>2438</v>
      </c>
      <c r="D100" s="5273" t="s">
        <v>2439</v>
      </c>
      <c r="E100" s="5273" t="s">
        <v>2440</v>
      </c>
      <c r="F100" s="5273" t="s">
        <v>2253</v>
      </c>
      <c r="G100" s="5273" t="s">
        <v>2441</v>
      </c>
      <c r="H100" s="5273" t="s">
        <v>22</v>
      </c>
      <c r="I100" s="5273" t="s">
        <v>1622</v>
      </c>
    </row>
    <row customHeight="1" ht="11.25">
      <c r="A101" s="5273" t="s">
        <v>2249</v>
      </c>
      <c r="B101" s="5273" t="s">
        <v>16</v>
      </c>
      <c r="C101" s="5273" t="s">
        <v>2442</v>
      </c>
      <c r="D101" s="5273" t="s">
        <v>2443</v>
      </c>
      <c r="E101" s="5273" t="s">
        <v>2444</v>
      </c>
      <c r="F101" s="5273" t="s">
        <v>2445</v>
      </c>
      <c r="G101" s="5273" t="s">
        <v>22</v>
      </c>
      <c r="H101" s="5273" t="s">
        <v>22</v>
      </c>
      <c r="I101" s="5273" t="s">
        <v>1622</v>
      </c>
    </row>
    <row customHeight="1" ht="11.25">
      <c r="A102" s="5273" t="s">
        <v>2249</v>
      </c>
      <c r="B102" s="5273" t="s">
        <v>16</v>
      </c>
      <c r="C102" s="5273" t="s">
        <v>2446</v>
      </c>
      <c r="D102" s="5273" t="s">
        <v>2447</v>
      </c>
      <c r="E102" s="5273" t="s">
        <v>2448</v>
      </c>
      <c r="F102" s="5273" t="s">
        <v>2270</v>
      </c>
      <c r="G102" s="5273" t="s">
        <v>22</v>
      </c>
      <c r="H102" s="5273" t="s">
        <v>22</v>
      </c>
      <c r="I102" s="5273" t="s">
        <v>1622</v>
      </c>
    </row>
    <row customHeight="1" ht="11.25">
      <c r="A103" s="5273" t="s">
        <v>2249</v>
      </c>
      <c r="B103" s="5273" t="s">
        <v>16</v>
      </c>
      <c r="C103" s="5273" t="s">
        <v>2449</v>
      </c>
      <c r="D103" s="5273" t="s">
        <v>2450</v>
      </c>
      <c r="E103" s="5273" t="s">
        <v>2451</v>
      </c>
      <c r="F103" s="5273" t="s">
        <v>2253</v>
      </c>
      <c r="G103" s="5273" t="s">
        <v>2452</v>
      </c>
      <c r="H103" s="5273" t="s">
        <v>22</v>
      </c>
      <c r="I103" s="5273" t="s">
        <v>1622</v>
      </c>
    </row>
    <row customHeight="1" ht="11.25">
      <c r="A104" s="5273" t="s">
        <v>2249</v>
      </c>
      <c r="B104" s="5273" t="s">
        <v>16</v>
      </c>
      <c r="C104" s="5273" t="s">
        <v>2453</v>
      </c>
      <c r="D104" s="5273" t="s">
        <v>2454</v>
      </c>
      <c r="E104" s="5273" t="s">
        <v>2455</v>
      </c>
      <c r="F104" s="5273" t="s">
        <v>2456</v>
      </c>
      <c r="G104" s="5273" t="s">
        <v>22</v>
      </c>
      <c r="H104" s="5273" t="s">
        <v>22</v>
      </c>
      <c r="I104" s="5273" t="s">
        <v>1622</v>
      </c>
    </row>
    <row customHeight="1" ht="11.25">
      <c r="A105" s="5273" t="s">
        <v>2249</v>
      </c>
      <c r="B105" s="5273" t="s">
        <v>16</v>
      </c>
      <c r="C105" s="5273" t="s">
        <v>2457</v>
      </c>
      <c r="D105" s="5273" t="s">
        <v>2458</v>
      </c>
      <c r="E105" s="5273" t="s">
        <v>2459</v>
      </c>
      <c r="F105" s="5273" t="s">
        <v>2253</v>
      </c>
      <c r="G105" s="5273" t="s">
        <v>2460</v>
      </c>
      <c r="H105" s="5273" t="s">
        <v>22</v>
      </c>
      <c r="I105" s="5273" t="s">
        <v>1622</v>
      </c>
    </row>
    <row customHeight="1" ht="11.25">
      <c r="A106" s="5273" t="s">
        <v>2249</v>
      </c>
      <c r="B106" s="5273" t="s">
        <v>16</v>
      </c>
      <c r="C106" s="5273" t="s">
        <v>22</v>
      </c>
      <c r="D106" s="5273" t="s">
        <v>2331</v>
      </c>
      <c r="E106" s="5273" t="s">
        <v>2332</v>
      </c>
      <c r="F106" s="5273" t="s">
        <v>2333</v>
      </c>
      <c r="G106" s="5273" t="s">
        <v>22</v>
      </c>
      <c r="H106" s="5273" t="s">
        <v>22</v>
      </c>
      <c r="I106" s="527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1C12-7D75-6972-7F13-5FFEF0C24493}" mc:Ignorable="x14ac xr xr2 xr3">
  <sheetPr>
    <tabColor rgb="FFFFCC99"/>
  </sheetPr>
  <dimension ref="A1:G112"/>
  <sheetViews>
    <sheetView topLeftCell="A1" showGridLines="0" workbookViewId="0">
      <selection activeCell="A1" sqref="A1"/>
    </sheetView>
  </sheetViews>
  <sheetFormatPr customHeight="1" defaultRowHeight="11.25"/>
  <cols>
    <col min="1" max="1" style="5518" width="9.140625"/>
  </cols>
  <sheetData>
    <row customHeight="1" ht="11.25">
      <c r="A1" s="486" t="s">
        <v>2461</v>
      </c>
      <c r="B1" s="175" t="s">
        <v>2462</v>
      </c>
      <c r="C1" s="175" t="s">
        <v>2463</v>
      </c>
      <c r="D1" s="175" t="s">
        <v>2464</v>
      </c>
      <c r="E1" s="62" t="s">
        <v>2465</v>
      </c>
      <c r="F1" s="62" t="s">
        <v>2466</v>
      </c>
      <c r="G1" s="62" t="s">
        <v>2467</v>
      </c>
    </row>
    <row customHeight="1" ht="11.25">
      <c r="A2" s="486" t="s">
        <v>16</v>
      </c>
      <c r="B2" s="0" t="s">
        <v>2468</v>
      </c>
      <c r="C2" s="0" t="s">
        <v>2469</v>
      </c>
      <c r="D2" s="0" t="s">
        <v>2468</v>
      </c>
      <c r="E2" s="0" t="s">
        <v>2469</v>
      </c>
      <c r="F2" s="0" t="s">
        <v>2470</v>
      </c>
      <c r="G2" s="0" t="s">
        <v>114</v>
      </c>
    </row>
    <row customHeight="1" ht="11.25">
      <c r="A3" s="486" t="s">
        <v>16</v>
      </c>
      <c r="B3" s="0" t="s">
        <v>2468</v>
      </c>
      <c r="C3" s="0" t="s">
        <v>2469</v>
      </c>
      <c r="D3" s="0" t="s">
        <v>2471</v>
      </c>
      <c r="E3" s="0" t="s">
        <v>2472</v>
      </c>
      <c r="F3" s="0" t="s">
        <v>2473</v>
      </c>
      <c r="G3" s="0" t="s">
        <v>102</v>
      </c>
    </row>
    <row customHeight="1" ht="11.25">
      <c r="A4" s="486" t="s">
        <v>16</v>
      </c>
      <c r="B4" s="0" t="s">
        <v>2468</v>
      </c>
      <c r="C4" s="0" t="s">
        <v>2469</v>
      </c>
      <c r="D4" s="0" t="s">
        <v>2474</v>
      </c>
      <c r="E4" s="0" t="s">
        <v>2475</v>
      </c>
      <c r="F4" s="0" t="s">
        <v>2473</v>
      </c>
      <c r="G4" s="0" t="s">
        <v>89</v>
      </c>
    </row>
    <row customHeight="1" ht="11.25">
      <c r="A5" s="486" t="s">
        <v>16</v>
      </c>
      <c r="B5" s="0" t="s">
        <v>2468</v>
      </c>
      <c r="C5" s="0" t="s">
        <v>2469</v>
      </c>
      <c r="D5" s="0" t="s">
        <v>2476</v>
      </c>
      <c r="E5" s="0" t="s">
        <v>2477</v>
      </c>
      <c r="F5" s="0" t="s">
        <v>2478</v>
      </c>
      <c r="G5" s="0" t="s">
        <v>90</v>
      </c>
    </row>
    <row customHeight="1" ht="11.25">
      <c r="A6" s="486" t="s">
        <v>16</v>
      </c>
      <c r="B6" s="0" t="s">
        <v>2468</v>
      </c>
      <c r="C6" s="0" t="s">
        <v>2469</v>
      </c>
      <c r="D6" s="0" t="s">
        <v>2479</v>
      </c>
      <c r="E6" s="0" t="s">
        <v>2480</v>
      </c>
      <c r="F6" s="0" t="s">
        <v>2473</v>
      </c>
      <c r="G6" s="0" t="s">
        <v>115</v>
      </c>
    </row>
    <row customHeight="1" ht="11.25">
      <c r="A7" s="486" t="s">
        <v>16</v>
      </c>
      <c r="B7" s="0" t="s">
        <v>2468</v>
      </c>
      <c r="C7" s="0" t="s">
        <v>2469</v>
      </c>
      <c r="D7" s="0" t="s">
        <v>2481</v>
      </c>
      <c r="E7" s="0" t="s">
        <v>2482</v>
      </c>
      <c r="F7" s="0" t="s">
        <v>2473</v>
      </c>
      <c r="G7" s="0" t="s">
        <v>91</v>
      </c>
    </row>
    <row customHeight="1" ht="11.25">
      <c r="A8" s="486" t="s">
        <v>16</v>
      </c>
      <c r="B8" s="0" t="s">
        <v>2468</v>
      </c>
      <c r="C8" s="0" t="s">
        <v>2469</v>
      </c>
      <c r="D8" s="0" t="s">
        <v>2483</v>
      </c>
      <c r="E8" s="0" t="s">
        <v>2484</v>
      </c>
      <c r="F8" s="0" t="s">
        <v>2473</v>
      </c>
      <c r="G8" s="0" t="s">
        <v>92</v>
      </c>
    </row>
    <row customHeight="1" ht="11.25">
      <c r="A9" s="486" t="s">
        <v>16</v>
      </c>
      <c r="B9" s="0" t="s">
        <v>2468</v>
      </c>
      <c r="C9" s="0" t="s">
        <v>2469</v>
      </c>
      <c r="D9" s="0" t="s">
        <v>2485</v>
      </c>
      <c r="E9" s="0" t="s">
        <v>2486</v>
      </c>
      <c r="F9" s="0" t="s">
        <v>2473</v>
      </c>
      <c r="G9" s="0" t="s">
        <v>116</v>
      </c>
    </row>
    <row customHeight="1" ht="11.25">
      <c r="A10" s="486" t="s">
        <v>16</v>
      </c>
      <c r="B10" s="0" t="s">
        <v>2468</v>
      </c>
      <c r="C10" s="0" t="s">
        <v>2469</v>
      </c>
      <c r="D10" s="0" t="s">
        <v>2487</v>
      </c>
      <c r="E10" s="0" t="s">
        <v>2488</v>
      </c>
      <c r="F10" s="0" t="s">
        <v>2473</v>
      </c>
      <c r="G10" s="0" t="s">
        <v>153</v>
      </c>
    </row>
    <row customHeight="1" ht="11.25">
      <c r="A11" s="486" t="s">
        <v>16</v>
      </c>
      <c r="B11" s="0" t="s">
        <v>2468</v>
      </c>
      <c r="C11" s="0" t="s">
        <v>2469</v>
      </c>
      <c r="D11" s="0" t="s">
        <v>2489</v>
      </c>
      <c r="E11" s="0" t="s">
        <v>2490</v>
      </c>
      <c r="F11" s="0" t="s">
        <v>2473</v>
      </c>
      <c r="G11" s="0" t="s">
        <v>154</v>
      </c>
    </row>
    <row customHeight="1" ht="11.25">
      <c r="A12" s="486" t="s">
        <v>16</v>
      </c>
      <c r="B12" s="0" t="s">
        <v>2468</v>
      </c>
      <c r="C12" s="0" t="s">
        <v>2469</v>
      </c>
      <c r="D12" s="0" t="s">
        <v>2491</v>
      </c>
      <c r="E12" s="0" t="s">
        <v>2492</v>
      </c>
      <c r="F12" s="0" t="s">
        <v>2473</v>
      </c>
      <c r="G12" s="0" t="s">
        <v>155</v>
      </c>
    </row>
    <row customHeight="1" ht="11.25">
      <c r="A13" s="486" t="s">
        <v>16</v>
      </c>
      <c r="B13" s="0" t="s">
        <v>2468</v>
      </c>
      <c r="C13" s="0" t="s">
        <v>2469</v>
      </c>
      <c r="D13" s="0" t="s">
        <v>2493</v>
      </c>
      <c r="E13" s="0" t="s">
        <v>2494</v>
      </c>
      <c r="F13" s="0" t="s">
        <v>2473</v>
      </c>
      <c r="G13" s="0" t="s">
        <v>156</v>
      </c>
    </row>
    <row customHeight="1" ht="11.25">
      <c r="A14" s="486" t="s">
        <v>16</v>
      </c>
      <c r="B14" s="0" t="s">
        <v>2468</v>
      </c>
      <c r="C14" s="0" t="s">
        <v>2469</v>
      </c>
      <c r="D14" s="0" t="s">
        <v>2495</v>
      </c>
      <c r="E14" s="0" t="s">
        <v>2496</v>
      </c>
      <c r="F14" s="0" t="s">
        <v>2473</v>
      </c>
      <c r="G14" s="0" t="s">
        <v>157</v>
      </c>
    </row>
    <row customHeight="1" ht="11.25">
      <c r="A15" s="486" t="s">
        <v>16</v>
      </c>
      <c r="B15" s="0" t="s">
        <v>2468</v>
      </c>
      <c r="C15" s="0" t="s">
        <v>2469</v>
      </c>
      <c r="D15" s="0" t="s">
        <v>2497</v>
      </c>
      <c r="E15" s="0" t="s">
        <v>2498</v>
      </c>
      <c r="F15" s="0" t="s">
        <v>2473</v>
      </c>
      <c r="G15" s="0" t="s">
        <v>158</v>
      </c>
    </row>
    <row customHeight="1" ht="11.25">
      <c r="A16" s="486" t="s">
        <v>16</v>
      </c>
      <c r="B16" s="0" t="s">
        <v>2468</v>
      </c>
      <c r="C16" s="0" t="s">
        <v>2469</v>
      </c>
      <c r="D16" s="0" t="s">
        <v>2499</v>
      </c>
      <c r="E16" s="0" t="s">
        <v>2500</v>
      </c>
      <c r="F16" s="0" t="s">
        <v>2473</v>
      </c>
      <c r="G16" s="0" t="s">
        <v>1465</v>
      </c>
    </row>
    <row customHeight="1" ht="11.25">
      <c r="A17" s="486" t="s">
        <v>16</v>
      </c>
      <c r="B17" s="0" t="s">
        <v>2468</v>
      </c>
      <c r="C17" s="0" t="s">
        <v>2469</v>
      </c>
      <c r="D17" s="0" t="s">
        <v>2501</v>
      </c>
      <c r="E17" s="0" t="s">
        <v>2502</v>
      </c>
      <c r="F17" s="0" t="s">
        <v>2473</v>
      </c>
      <c r="G17" s="0" t="s">
        <v>1471</v>
      </c>
    </row>
    <row customHeight="1" ht="11.25">
      <c r="A18" s="486" t="s">
        <v>16</v>
      </c>
      <c r="B18" s="0" t="s">
        <v>2468</v>
      </c>
      <c r="C18" s="0" t="s">
        <v>2469</v>
      </c>
      <c r="D18" s="0" t="s">
        <v>2503</v>
      </c>
      <c r="E18" s="0" t="s">
        <v>2504</v>
      </c>
      <c r="F18" s="0" t="s">
        <v>2473</v>
      </c>
      <c r="G18" s="0" t="s">
        <v>1483</v>
      </c>
    </row>
    <row customHeight="1" ht="11.25">
      <c r="A19" s="486" t="s">
        <v>16</v>
      </c>
      <c r="B19" s="0" t="s">
        <v>2468</v>
      </c>
      <c r="C19" s="0" t="s">
        <v>2469</v>
      </c>
      <c r="D19" s="0" t="s">
        <v>2505</v>
      </c>
      <c r="E19" s="0" t="s">
        <v>2506</v>
      </c>
      <c r="F19" s="0" t="s">
        <v>2473</v>
      </c>
      <c r="G19" s="0" t="s">
        <v>1497</v>
      </c>
    </row>
    <row customHeight="1" ht="11.25">
      <c r="A20" s="486" t="s">
        <v>16</v>
      </c>
      <c r="B20" s="0" t="s">
        <v>2468</v>
      </c>
      <c r="C20" s="0" t="s">
        <v>2469</v>
      </c>
      <c r="D20" s="0" t="s">
        <v>2507</v>
      </c>
      <c r="E20" s="0" t="s">
        <v>2508</v>
      </c>
      <c r="F20" s="0" t="s">
        <v>2473</v>
      </c>
      <c r="G20" s="0" t="s">
        <v>1509</v>
      </c>
    </row>
    <row customHeight="1" ht="11.25">
      <c r="A21" s="486" t="s">
        <v>16</v>
      </c>
      <c r="B21" s="0" t="s">
        <v>2509</v>
      </c>
      <c r="C21" s="0" t="s">
        <v>2510</v>
      </c>
      <c r="D21" s="0" t="s">
        <v>2511</v>
      </c>
      <c r="E21" s="0" t="s">
        <v>2512</v>
      </c>
      <c r="F21" s="0" t="s">
        <v>2478</v>
      </c>
      <c r="G21" s="0" t="s">
        <v>1518</v>
      </c>
    </row>
    <row customHeight="1" ht="11.25">
      <c r="A22" s="486" t="s">
        <v>16</v>
      </c>
      <c r="B22" s="0" t="s">
        <v>2509</v>
      </c>
      <c r="C22" s="0" t="s">
        <v>2510</v>
      </c>
      <c r="D22" s="0" t="s">
        <v>2509</v>
      </c>
      <c r="E22" s="0" t="s">
        <v>2510</v>
      </c>
      <c r="F22" s="0" t="s">
        <v>2470</v>
      </c>
      <c r="G22" s="0" t="s">
        <v>1534</v>
      </c>
    </row>
    <row customHeight="1" ht="11.25">
      <c r="A23" s="486" t="s">
        <v>16</v>
      </c>
      <c r="B23" s="0" t="s">
        <v>2509</v>
      </c>
      <c r="C23" s="0" t="s">
        <v>2510</v>
      </c>
      <c r="D23" s="0" t="s">
        <v>2513</v>
      </c>
      <c r="E23" s="0" t="s">
        <v>2514</v>
      </c>
      <c r="F23" s="0" t="s">
        <v>2473</v>
      </c>
      <c r="G23" s="0" t="s">
        <v>1541</v>
      </c>
    </row>
    <row customHeight="1" ht="11.25">
      <c r="A24" s="486" t="s">
        <v>16</v>
      </c>
      <c r="B24" s="0" t="s">
        <v>2509</v>
      </c>
      <c r="C24" s="0" t="s">
        <v>2510</v>
      </c>
      <c r="D24" s="0" t="s">
        <v>2515</v>
      </c>
      <c r="E24" s="0" t="s">
        <v>2516</v>
      </c>
      <c r="F24" s="0" t="s">
        <v>2473</v>
      </c>
      <c r="G24" s="0" t="s">
        <v>1549</v>
      </c>
    </row>
    <row customHeight="1" ht="11.25">
      <c r="A25" s="486" t="s">
        <v>16</v>
      </c>
      <c r="B25" s="0" t="s">
        <v>2509</v>
      </c>
      <c r="C25" s="0" t="s">
        <v>2510</v>
      </c>
      <c r="D25" s="0" t="s">
        <v>2517</v>
      </c>
      <c r="E25" s="0" t="s">
        <v>2518</v>
      </c>
      <c r="F25" s="0" t="s">
        <v>2473</v>
      </c>
      <c r="G25" s="0" t="s">
        <v>1556</v>
      </c>
    </row>
    <row customHeight="1" ht="11.25">
      <c r="A26" s="486" t="s">
        <v>16</v>
      </c>
      <c r="B26" s="0" t="s">
        <v>2509</v>
      </c>
      <c r="C26" s="0" t="s">
        <v>2510</v>
      </c>
      <c r="D26" s="0" t="s">
        <v>2519</v>
      </c>
      <c r="E26" s="0" t="s">
        <v>2520</v>
      </c>
      <c r="F26" s="0" t="s">
        <v>2473</v>
      </c>
      <c r="G26" s="0" t="s">
        <v>1560</v>
      </c>
    </row>
    <row customHeight="1" ht="11.25">
      <c r="A27" s="486" t="s">
        <v>16</v>
      </c>
      <c r="B27" s="0" t="s">
        <v>2509</v>
      </c>
      <c r="C27" s="0" t="s">
        <v>2510</v>
      </c>
      <c r="D27" s="0" t="s">
        <v>2521</v>
      </c>
      <c r="E27" s="0" t="s">
        <v>2522</v>
      </c>
      <c r="F27" s="0" t="s">
        <v>2473</v>
      </c>
      <c r="G27" s="0" t="s">
        <v>1565</v>
      </c>
    </row>
    <row customHeight="1" ht="11.25">
      <c r="A28" s="486" t="s">
        <v>16</v>
      </c>
      <c r="B28" s="0" t="s">
        <v>2509</v>
      </c>
      <c r="C28" s="0" t="s">
        <v>2510</v>
      </c>
      <c r="D28" s="0" t="s">
        <v>2523</v>
      </c>
      <c r="E28" s="0" t="s">
        <v>2524</v>
      </c>
      <c r="F28" s="0" t="s">
        <v>2473</v>
      </c>
      <c r="G28" s="0" t="s">
        <v>1573</v>
      </c>
    </row>
    <row customHeight="1" ht="11.25">
      <c r="A29" s="486" t="s">
        <v>16</v>
      </c>
      <c r="B29" s="0" t="s">
        <v>2509</v>
      </c>
      <c r="C29" s="0" t="s">
        <v>2510</v>
      </c>
      <c r="D29" s="0" t="s">
        <v>2525</v>
      </c>
      <c r="E29" s="0" t="s">
        <v>2526</v>
      </c>
      <c r="F29" s="0" t="s">
        <v>2473</v>
      </c>
      <c r="G29" s="0" t="s">
        <v>1575</v>
      </c>
    </row>
    <row customHeight="1" ht="11.25">
      <c r="A30" s="486" t="s">
        <v>16</v>
      </c>
      <c r="B30" s="0" t="s">
        <v>2509</v>
      </c>
      <c r="C30" s="0" t="s">
        <v>2510</v>
      </c>
      <c r="D30" s="0" t="s">
        <v>2501</v>
      </c>
      <c r="E30" s="0" t="s">
        <v>2527</v>
      </c>
      <c r="F30" s="0" t="s">
        <v>2473</v>
      </c>
      <c r="G30" s="0" t="s">
        <v>1578</v>
      </c>
    </row>
    <row customHeight="1" ht="11.25">
      <c r="A31" s="486" t="s">
        <v>16</v>
      </c>
      <c r="B31" s="0" t="s">
        <v>2528</v>
      </c>
      <c r="C31" s="0" t="s">
        <v>2529</v>
      </c>
      <c r="D31" s="0" t="s">
        <v>2528</v>
      </c>
      <c r="E31" s="0" t="s">
        <v>2529</v>
      </c>
      <c r="F31" s="0" t="s">
        <v>2530</v>
      </c>
      <c r="G31" s="0" t="s">
        <v>1584</v>
      </c>
    </row>
    <row customHeight="1" ht="11.25">
      <c r="A32" s="486" t="s">
        <v>16</v>
      </c>
      <c r="B32" s="0" t="s">
        <v>2531</v>
      </c>
      <c r="C32" s="0" t="s">
        <v>2532</v>
      </c>
      <c r="D32" s="0" t="s">
        <v>2533</v>
      </c>
      <c r="E32" s="0" t="s">
        <v>2534</v>
      </c>
      <c r="F32" s="0" t="s">
        <v>2478</v>
      </c>
      <c r="G32" s="0" t="s">
        <v>1586</v>
      </c>
    </row>
    <row customHeight="1" ht="11.25">
      <c r="A33" s="486" t="s">
        <v>16</v>
      </c>
      <c r="B33" s="0" t="s">
        <v>2531</v>
      </c>
      <c r="C33" s="0" t="s">
        <v>2532</v>
      </c>
      <c r="D33" s="0" t="s">
        <v>2531</v>
      </c>
      <c r="E33" s="0" t="s">
        <v>2532</v>
      </c>
      <c r="F33" s="0" t="s">
        <v>2470</v>
      </c>
      <c r="G33" s="0" t="s">
        <v>1588</v>
      </c>
    </row>
    <row customHeight="1" ht="11.25">
      <c r="A34" s="486" t="s">
        <v>16</v>
      </c>
      <c r="B34" s="0" t="s">
        <v>2531</v>
      </c>
      <c r="C34" s="0" t="s">
        <v>2532</v>
      </c>
      <c r="D34" s="0" t="s">
        <v>2535</v>
      </c>
      <c r="E34" s="0" t="s">
        <v>2536</v>
      </c>
      <c r="F34" s="0" t="s">
        <v>2473</v>
      </c>
      <c r="G34" s="0" t="s">
        <v>1590</v>
      </c>
    </row>
    <row customHeight="1" ht="11.25">
      <c r="A35" s="486" t="s">
        <v>16</v>
      </c>
      <c r="B35" s="0" t="s">
        <v>2531</v>
      </c>
      <c r="C35" s="0" t="s">
        <v>2532</v>
      </c>
      <c r="D35" s="0" t="s">
        <v>2537</v>
      </c>
      <c r="E35" s="0" t="s">
        <v>2538</v>
      </c>
      <c r="F35" s="0" t="s">
        <v>2473</v>
      </c>
      <c r="G35" s="0" t="s">
        <v>1595</v>
      </c>
    </row>
    <row customHeight="1" ht="11.25">
      <c r="A36" s="486" t="s">
        <v>16</v>
      </c>
      <c r="B36" s="0" t="s">
        <v>2531</v>
      </c>
      <c r="C36" s="0" t="s">
        <v>2532</v>
      </c>
      <c r="D36" s="0" t="s">
        <v>2539</v>
      </c>
      <c r="E36" s="0" t="s">
        <v>2540</v>
      </c>
      <c r="F36" s="0" t="s">
        <v>2473</v>
      </c>
      <c r="G36" s="0" t="s">
        <v>1600</v>
      </c>
    </row>
    <row customHeight="1" ht="11.25">
      <c r="A37" s="486" t="s">
        <v>16</v>
      </c>
      <c r="B37" s="0" t="s">
        <v>2531</v>
      </c>
      <c r="C37" s="0" t="s">
        <v>2532</v>
      </c>
      <c r="D37" s="0" t="s">
        <v>2541</v>
      </c>
      <c r="E37" s="0" t="s">
        <v>2542</v>
      </c>
      <c r="F37" s="0" t="s">
        <v>2473</v>
      </c>
      <c r="G37" s="0" t="s">
        <v>1604</v>
      </c>
    </row>
    <row customHeight="1" ht="11.25">
      <c r="A38" s="486" t="s">
        <v>16</v>
      </c>
      <c r="B38" s="0" t="s">
        <v>2531</v>
      </c>
      <c r="C38" s="0" t="s">
        <v>2532</v>
      </c>
      <c r="D38" s="0" t="s">
        <v>2543</v>
      </c>
      <c r="E38" s="0" t="s">
        <v>2544</v>
      </c>
      <c r="F38" s="0" t="s">
        <v>2473</v>
      </c>
      <c r="G38" s="0" t="s">
        <v>1612</v>
      </c>
    </row>
    <row customHeight="1" ht="11.25">
      <c r="A39" s="486" t="s">
        <v>16</v>
      </c>
      <c r="B39" s="0" t="s">
        <v>2545</v>
      </c>
      <c r="C39" s="0" t="s">
        <v>2546</v>
      </c>
      <c r="D39" s="0" t="s">
        <v>2547</v>
      </c>
      <c r="E39" s="0" t="s">
        <v>2548</v>
      </c>
      <c r="F39" s="0" t="s">
        <v>2473</v>
      </c>
      <c r="G39" s="0" t="s">
        <v>1618</v>
      </c>
    </row>
    <row customHeight="1" ht="11.25">
      <c r="A40" s="486" t="s">
        <v>16</v>
      </c>
      <c r="B40" s="0" t="s">
        <v>2545</v>
      </c>
      <c r="C40" s="0" t="s">
        <v>2546</v>
      </c>
      <c r="D40" s="0" t="s">
        <v>2549</v>
      </c>
      <c r="E40" s="0" t="s">
        <v>2550</v>
      </c>
      <c r="F40" s="0" t="s">
        <v>2473</v>
      </c>
      <c r="G40" s="0" t="s">
        <v>1623</v>
      </c>
    </row>
    <row customHeight="1" ht="11.25">
      <c r="A41" s="486" t="s">
        <v>16</v>
      </c>
      <c r="B41" s="0" t="s">
        <v>2545</v>
      </c>
      <c r="C41" s="0" t="s">
        <v>2546</v>
      </c>
      <c r="D41" s="0" t="s">
        <v>2551</v>
      </c>
      <c r="E41" s="0" t="s">
        <v>2552</v>
      </c>
      <c r="F41" s="0" t="s">
        <v>2473</v>
      </c>
      <c r="G41" s="0" t="s">
        <v>1627</v>
      </c>
    </row>
    <row customHeight="1" ht="11.25">
      <c r="A42" s="486" t="s">
        <v>16</v>
      </c>
      <c r="B42" s="0" t="s">
        <v>2545</v>
      </c>
      <c r="C42" s="0" t="s">
        <v>2546</v>
      </c>
      <c r="D42" s="0" t="s">
        <v>2553</v>
      </c>
      <c r="E42" s="0" t="s">
        <v>2554</v>
      </c>
      <c r="F42" s="0" t="s">
        <v>2473</v>
      </c>
      <c r="G42" s="0" t="s">
        <v>1630</v>
      </c>
    </row>
    <row customHeight="1" ht="11.25">
      <c r="A43" s="486" t="s">
        <v>16</v>
      </c>
      <c r="B43" s="0" t="s">
        <v>2545</v>
      </c>
      <c r="C43" s="0" t="s">
        <v>2546</v>
      </c>
      <c r="D43" s="0" t="s">
        <v>2545</v>
      </c>
      <c r="E43" s="0" t="s">
        <v>2546</v>
      </c>
      <c r="F43" s="0" t="s">
        <v>2470</v>
      </c>
      <c r="G43" s="0" t="s">
        <v>1637</v>
      </c>
    </row>
    <row customHeight="1" ht="11.25">
      <c r="A44" s="486" t="s">
        <v>16</v>
      </c>
      <c r="B44" s="0" t="s">
        <v>2545</v>
      </c>
      <c r="C44" s="0" t="s">
        <v>2546</v>
      </c>
      <c r="D44" s="0" t="s">
        <v>2555</v>
      </c>
      <c r="E44" s="0" t="s">
        <v>2556</v>
      </c>
      <c r="F44" s="0" t="s">
        <v>2473</v>
      </c>
      <c r="G44" s="0" t="s">
        <v>1646</v>
      </c>
    </row>
    <row customHeight="1" ht="11.25">
      <c r="A45" s="486" t="s">
        <v>16</v>
      </c>
      <c r="B45" s="0" t="s">
        <v>2545</v>
      </c>
      <c r="C45" s="0" t="s">
        <v>2546</v>
      </c>
      <c r="D45" s="0" t="s">
        <v>2557</v>
      </c>
      <c r="E45" s="0" t="s">
        <v>2558</v>
      </c>
      <c r="F45" s="0" t="s">
        <v>2473</v>
      </c>
      <c r="G45" s="0" t="s">
        <v>1651</v>
      </c>
    </row>
    <row customHeight="1" ht="11.25">
      <c r="A46" s="486" t="s">
        <v>16</v>
      </c>
      <c r="B46" s="0" t="s">
        <v>2545</v>
      </c>
      <c r="C46" s="0" t="s">
        <v>2546</v>
      </c>
      <c r="D46" s="0" t="s">
        <v>2559</v>
      </c>
      <c r="E46" s="0" t="s">
        <v>2560</v>
      </c>
      <c r="F46" s="0" t="s">
        <v>2473</v>
      </c>
      <c r="G46" s="0" t="s">
        <v>1654</v>
      </c>
    </row>
    <row customHeight="1" ht="11.25">
      <c r="A47" s="486" t="s">
        <v>16</v>
      </c>
      <c r="B47" s="0" t="s">
        <v>2545</v>
      </c>
      <c r="C47" s="0" t="s">
        <v>2546</v>
      </c>
      <c r="D47" s="0" t="s">
        <v>2561</v>
      </c>
      <c r="E47" s="0" t="s">
        <v>2562</v>
      </c>
      <c r="F47" s="0" t="s">
        <v>2473</v>
      </c>
      <c r="G47" s="0" t="s">
        <v>1660</v>
      </c>
    </row>
    <row customHeight="1" ht="11.25">
      <c r="A48" s="486" t="s">
        <v>16</v>
      </c>
      <c r="B48" s="0" t="s">
        <v>2545</v>
      </c>
      <c r="C48" s="0" t="s">
        <v>2546</v>
      </c>
      <c r="D48" s="0" t="s">
        <v>2563</v>
      </c>
      <c r="E48" s="0" t="s">
        <v>2564</v>
      </c>
      <c r="F48" s="0" t="s">
        <v>2473</v>
      </c>
      <c r="G48" s="0" t="s">
        <v>1665</v>
      </c>
    </row>
    <row customHeight="1" ht="11.25">
      <c r="A49" s="486" t="s">
        <v>16</v>
      </c>
      <c r="B49" s="0" t="s">
        <v>2545</v>
      </c>
      <c r="C49" s="0" t="s">
        <v>2546</v>
      </c>
      <c r="D49" s="0" t="s">
        <v>2565</v>
      </c>
      <c r="E49" s="0" t="s">
        <v>2566</v>
      </c>
      <c r="F49" s="0" t="s">
        <v>2473</v>
      </c>
      <c r="G49" s="0" t="s">
        <v>1668</v>
      </c>
    </row>
    <row customHeight="1" ht="11.25">
      <c r="A50" s="486" t="s">
        <v>16</v>
      </c>
      <c r="B50" s="0" t="s">
        <v>2545</v>
      </c>
      <c r="C50" s="0" t="s">
        <v>2546</v>
      </c>
      <c r="D50" s="0" t="s">
        <v>2567</v>
      </c>
      <c r="E50" s="0" t="s">
        <v>2568</v>
      </c>
      <c r="F50" s="0" t="s">
        <v>2473</v>
      </c>
      <c r="G50" s="0" t="s">
        <v>1672</v>
      </c>
    </row>
    <row customHeight="1" ht="11.25">
      <c r="A51" s="486" t="s">
        <v>16</v>
      </c>
      <c r="B51" s="0" t="s">
        <v>2545</v>
      </c>
      <c r="C51" s="0" t="s">
        <v>2546</v>
      </c>
      <c r="D51" s="0" t="s">
        <v>2569</v>
      </c>
      <c r="E51" s="0" t="s">
        <v>2570</v>
      </c>
      <c r="F51" s="0" t="s">
        <v>2473</v>
      </c>
      <c r="G51" s="0" t="s">
        <v>1677</v>
      </c>
    </row>
    <row customHeight="1" ht="11.25">
      <c r="A52" s="486" t="s">
        <v>16</v>
      </c>
      <c r="B52" s="0" t="s">
        <v>2545</v>
      </c>
      <c r="C52" s="0" t="s">
        <v>2546</v>
      </c>
      <c r="D52" s="0" t="s">
        <v>2571</v>
      </c>
      <c r="E52" s="0" t="s">
        <v>2572</v>
      </c>
      <c r="F52" s="0" t="s">
        <v>2473</v>
      </c>
      <c r="G52" s="0" t="s">
        <v>1681</v>
      </c>
    </row>
    <row customHeight="1" ht="11.25">
      <c r="A53" s="486" t="s">
        <v>16</v>
      </c>
      <c r="B53" s="0" t="s">
        <v>2545</v>
      </c>
      <c r="C53" s="0" t="s">
        <v>2546</v>
      </c>
      <c r="D53" s="0" t="s">
        <v>2573</v>
      </c>
      <c r="E53" s="0" t="s">
        <v>2574</v>
      </c>
      <c r="F53" s="0" t="s">
        <v>2473</v>
      </c>
      <c r="G53" s="0" t="s">
        <v>1683</v>
      </c>
    </row>
    <row customHeight="1" ht="11.25">
      <c r="A54" s="486" t="s">
        <v>16</v>
      </c>
      <c r="B54" s="0" t="s">
        <v>2575</v>
      </c>
      <c r="C54" s="0" t="s">
        <v>2576</v>
      </c>
      <c r="D54" s="0" t="s">
        <v>2577</v>
      </c>
      <c r="E54" s="0" t="s">
        <v>2578</v>
      </c>
      <c r="F54" s="0" t="s">
        <v>2473</v>
      </c>
      <c r="G54" s="0" t="s">
        <v>1686</v>
      </c>
    </row>
    <row customHeight="1" ht="11.25">
      <c r="A55" s="486" t="s">
        <v>16</v>
      </c>
      <c r="B55" s="0" t="s">
        <v>2575</v>
      </c>
      <c r="C55" s="0" t="s">
        <v>2576</v>
      </c>
      <c r="D55" s="0" t="s">
        <v>2579</v>
      </c>
      <c r="E55" s="0" t="s">
        <v>2580</v>
      </c>
      <c r="F55" s="0" t="s">
        <v>2473</v>
      </c>
      <c r="G55" s="0" t="s">
        <v>1690</v>
      </c>
    </row>
    <row customHeight="1" ht="11.25">
      <c r="A56" s="486" t="s">
        <v>16</v>
      </c>
      <c r="B56" s="0" t="s">
        <v>2575</v>
      </c>
      <c r="C56" s="0" t="s">
        <v>2576</v>
      </c>
      <c r="D56" s="0" t="s">
        <v>2581</v>
      </c>
      <c r="E56" s="0" t="s">
        <v>2582</v>
      </c>
      <c r="F56" s="0" t="s">
        <v>2473</v>
      </c>
      <c r="G56" s="0" t="s">
        <v>1693</v>
      </c>
    </row>
    <row customHeight="1" ht="11.25">
      <c r="A57" s="486" t="s">
        <v>16</v>
      </c>
      <c r="B57" s="0" t="s">
        <v>2575</v>
      </c>
      <c r="C57" s="0" t="s">
        <v>2576</v>
      </c>
      <c r="D57" s="0" t="s">
        <v>2583</v>
      </c>
      <c r="E57" s="0" t="s">
        <v>2584</v>
      </c>
      <c r="F57" s="0" t="s">
        <v>2473</v>
      </c>
      <c r="G57" s="0" t="s">
        <v>1696</v>
      </c>
    </row>
    <row customHeight="1" ht="11.25">
      <c r="A58" s="486" t="s">
        <v>16</v>
      </c>
      <c r="B58" s="0" t="s">
        <v>2575</v>
      </c>
      <c r="C58" s="0" t="s">
        <v>2576</v>
      </c>
      <c r="D58" s="0" t="s">
        <v>2575</v>
      </c>
      <c r="E58" s="0" t="s">
        <v>2576</v>
      </c>
      <c r="F58" s="0" t="s">
        <v>2470</v>
      </c>
      <c r="G58" s="0" t="s">
        <v>1699</v>
      </c>
    </row>
    <row customHeight="1" ht="11.25">
      <c r="A59" s="486" t="s">
        <v>16</v>
      </c>
      <c r="B59" s="0" t="s">
        <v>2575</v>
      </c>
      <c r="C59" s="0" t="s">
        <v>2576</v>
      </c>
      <c r="D59" s="0" t="s">
        <v>2585</v>
      </c>
      <c r="E59" s="0" t="s">
        <v>2586</v>
      </c>
      <c r="F59" s="0" t="s">
        <v>2473</v>
      </c>
      <c r="G59" s="0" t="s">
        <v>1703</v>
      </c>
    </row>
    <row customHeight="1" ht="11.25">
      <c r="A60" s="486" t="s">
        <v>16</v>
      </c>
      <c r="B60" s="0" t="s">
        <v>2575</v>
      </c>
      <c r="C60" s="0" t="s">
        <v>2576</v>
      </c>
      <c r="D60" s="0" t="s">
        <v>2587</v>
      </c>
      <c r="E60" s="0" t="s">
        <v>2588</v>
      </c>
      <c r="F60" s="0" t="s">
        <v>2473</v>
      </c>
      <c r="G60" s="0" t="s">
        <v>1706</v>
      </c>
    </row>
    <row customHeight="1" ht="11.25">
      <c r="A61" s="486" t="s">
        <v>16</v>
      </c>
      <c r="B61" s="0" t="s">
        <v>2575</v>
      </c>
      <c r="C61" s="0" t="s">
        <v>2576</v>
      </c>
      <c r="D61" s="0" t="s">
        <v>2589</v>
      </c>
      <c r="E61" s="0" t="s">
        <v>2590</v>
      </c>
      <c r="F61" s="0" t="s">
        <v>2473</v>
      </c>
      <c r="G61" s="0" t="s">
        <v>2591</v>
      </c>
    </row>
    <row customHeight="1" ht="11.25">
      <c r="A62" s="486" t="s">
        <v>16</v>
      </c>
      <c r="B62" s="0" t="s">
        <v>99</v>
      </c>
      <c r="C62" s="0" t="s">
        <v>2592</v>
      </c>
      <c r="D62" s="0" t="s">
        <v>2593</v>
      </c>
      <c r="E62" s="0" t="s">
        <v>2594</v>
      </c>
      <c r="F62" s="0" t="s">
        <v>2473</v>
      </c>
      <c r="G62" s="0" t="s">
        <v>2595</v>
      </c>
    </row>
    <row customHeight="1" ht="11.25">
      <c r="A63" s="486" t="s">
        <v>16</v>
      </c>
      <c r="B63" s="0" t="s">
        <v>99</v>
      </c>
      <c r="C63" s="0" t="s">
        <v>2592</v>
      </c>
      <c r="D63" s="0" t="s">
        <v>2596</v>
      </c>
      <c r="E63" s="0" t="s">
        <v>2597</v>
      </c>
      <c r="F63" s="0" t="s">
        <v>2473</v>
      </c>
      <c r="G63" s="0" t="s">
        <v>2598</v>
      </c>
    </row>
    <row customHeight="1" ht="11.25">
      <c r="A64" s="486" t="s">
        <v>16</v>
      </c>
      <c r="B64" s="0" t="s">
        <v>99</v>
      </c>
      <c r="C64" s="0" t="s">
        <v>2592</v>
      </c>
      <c r="D64" s="0" t="s">
        <v>100</v>
      </c>
      <c r="E64" s="0" t="s">
        <v>101</v>
      </c>
      <c r="F64" s="0" t="s">
        <v>2478</v>
      </c>
      <c r="G64" s="0" t="s">
        <v>98</v>
      </c>
    </row>
    <row customHeight="1" ht="11.25">
      <c r="A65" s="486" t="s">
        <v>16</v>
      </c>
      <c r="B65" s="0" t="s">
        <v>99</v>
      </c>
      <c r="C65" s="0" t="s">
        <v>2592</v>
      </c>
      <c r="D65" s="0" t="s">
        <v>2599</v>
      </c>
      <c r="E65" s="0" t="s">
        <v>2600</v>
      </c>
      <c r="F65" s="0" t="s">
        <v>2473</v>
      </c>
      <c r="G65" s="0" t="s">
        <v>2601</v>
      </c>
    </row>
    <row customHeight="1" ht="11.25">
      <c r="A66" s="486" t="s">
        <v>16</v>
      </c>
      <c r="B66" s="0" t="s">
        <v>99</v>
      </c>
      <c r="C66" s="0" t="s">
        <v>2592</v>
      </c>
      <c r="D66" s="0" t="s">
        <v>2602</v>
      </c>
      <c r="E66" s="0" t="s">
        <v>2603</v>
      </c>
      <c r="F66" s="0" t="s">
        <v>2473</v>
      </c>
      <c r="G66" s="0" t="s">
        <v>2604</v>
      </c>
    </row>
    <row customHeight="1" ht="11.25">
      <c r="A67" s="486" t="s">
        <v>16</v>
      </c>
      <c r="B67" s="0" t="s">
        <v>99</v>
      </c>
      <c r="C67" s="0" t="s">
        <v>2592</v>
      </c>
      <c r="D67" s="0" t="s">
        <v>2605</v>
      </c>
      <c r="E67" s="0" t="s">
        <v>2606</v>
      </c>
      <c r="F67" s="0" t="s">
        <v>2473</v>
      </c>
      <c r="G67" s="0" t="s">
        <v>2023</v>
      </c>
    </row>
    <row customHeight="1" ht="11.25">
      <c r="A68" s="486" t="s">
        <v>16</v>
      </c>
      <c r="B68" s="0" t="s">
        <v>99</v>
      </c>
      <c r="C68" s="0" t="s">
        <v>2592</v>
      </c>
      <c r="D68" s="0" t="s">
        <v>2607</v>
      </c>
      <c r="E68" s="0" t="s">
        <v>2608</v>
      </c>
      <c r="F68" s="0" t="s">
        <v>2473</v>
      </c>
      <c r="G68" s="0" t="s">
        <v>2609</v>
      </c>
    </row>
    <row customHeight="1" ht="11.25">
      <c r="A69" s="486" t="s">
        <v>16</v>
      </c>
      <c r="B69" s="0" t="s">
        <v>99</v>
      </c>
      <c r="C69" s="0" t="s">
        <v>2592</v>
      </c>
      <c r="D69" s="0" t="s">
        <v>2610</v>
      </c>
      <c r="E69" s="0" t="s">
        <v>2611</v>
      </c>
      <c r="F69" s="0" t="s">
        <v>2473</v>
      </c>
      <c r="G69" s="0" t="s">
        <v>2226</v>
      </c>
    </row>
    <row customHeight="1" ht="11.25">
      <c r="A70" s="486" t="s">
        <v>16</v>
      </c>
      <c r="B70" s="0" t="s">
        <v>99</v>
      </c>
      <c r="C70" s="0" t="s">
        <v>2592</v>
      </c>
      <c r="D70" s="0" t="s">
        <v>99</v>
      </c>
      <c r="E70" s="0" t="s">
        <v>2592</v>
      </c>
      <c r="F70" s="0" t="s">
        <v>2470</v>
      </c>
      <c r="G70" s="0" t="s">
        <v>2612</v>
      </c>
    </row>
    <row customHeight="1" ht="11.25">
      <c r="A71" s="486" t="s">
        <v>16</v>
      </c>
      <c r="B71" s="0" t="s">
        <v>99</v>
      </c>
      <c r="C71" s="0" t="s">
        <v>2592</v>
      </c>
      <c r="D71" s="0" t="s">
        <v>105</v>
      </c>
      <c r="E71" s="0" t="s">
        <v>106</v>
      </c>
      <c r="F71" s="0" t="s">
        <v>2473</v>
      </c>
      <c r="G71" s="0" t="s">
        <v>104</v>
      </c>
    </row>
    <row customHeight="1" ht="11.25">
      <c r="A72" s="486" t="s">
        <v>16</v>
      </c>
      <c r="B72" s="0" t="s">
        <v>99</v>
      </c>
      <c r="C72" s="0" t="s">
        <v>2592</v>
      </c>
      <c r="D72" s="0" t="s">
        <v>2613</v>
      </c>
      <c r="E72" s="0" t="s">
        <v>2614</v>
      </c>
      <c r="F72" s="0" t="s">
        <v>2473</v>
      </c>
      <c r="G72" s="0" t="s">
        <v>2615</v>
      </c>
    </row>
    <row customHeight="1" ht="11.25">
      <c r="A73" s="486" t="s">
        <v>16</v>
      </c>
      <c r="B73" s="0" t="s">
        <v>99</v>
      </c>
      <c r="C73" s="0" t="s">
        <v>2592</v>
      </c>
      <c r="D73" s="0" t="s">
        <v>2616</v>
      </c>
      <c r="E73" s="0" t="s">
        <v>2617</v>
      </c>
      <c r="F73" s="0" t="s">
        <v>2473</v>
      </c>
      <c r="G73" s="0" t="s">
        <v>2618</v>
      </c>
    </row>
    <row customHeight="1" ht="11.25">
      <c r="A74" s="486" t="s">
        <v>16</v>
      </c>
      <c r="B74" s="0" t="s">
        <v>99</v>
      </c>
      <c r="C74" s="0" t="s">
        <v>2592</v>
      </c>
      <c r="D74" s="0" t="s">
        <v>2619</v>
      </c>
      <c r="E74" s="0" t="s">
        <v>2620</v>
      </c>
      <c r="F74" s="0" t="s">
        <v>2473</v>
      </c>
      <c r="G74" s="0" t="s">
        <v>2621</v>
      </c>
    </row>
    <row customHeight="1" ht="11.25">
      <c r="A75" s="486" t="s">
        <v>16</v>
      </c>
      <c r="B75" s="0" t="s">
        <v>99</v>
      </c>
      <c r="C75" s="0" t="s">
        <v>2592</v>
      </c>
      <c r="D75" s="0" t="s">
        <v>2622</v>
      </c>
      <c r="E75" s="0" t="s">
        <v>2623</v>
      </c>
      <c r="F75" s="0" t="s">
        <v>2473</v>
      </c>
      <c r="G75" s="0" t="s">
        <v>2624</v>
      </c>
    </row>
    <row customHeight="1" ht="11.25">
      <c r="A76" s="486" t="s">
        <v>16</v>
      </c>
      <c r="B76" s="0" t="s">
        <v>99</v>
      </c>
      <c r="C76" s="0" t="s">
        <v>2592</v>
      </c>
      <c r="D76" s="0" t="s">
        <v>2625</v>
      </c>
      <c r="E76" s="0" t="s">
        <v>2626</v>
      </c>
      <c r="F76" s="0" t="s">
        <v>2473</v>
      </c>
      <c r="G76" s="0" t="s">
        <v>2627</v>
      </c>
    </row>
    <row customHeight="1" ht="11.25">
      <c r="A77" s="486" t="s">
        <v>16</v>
      </c>
      <c r="B77" s="0" t="s">
        <v>99</v>
      </c>
      <c r="C77" s="0" t="s">
        <v>2592</v>
      </c>
      <c r="D77" s="0" t="s">
        <v>2628</v>
      </c>
      <c r="E77" s="0" t="s">
        <v>2629</v>
      </c>
      <c r="F77" s="0" t="s">
        <v>2473</v>
      </c>
      <c r="G77" s="0" t="s">
        <v>2630</v>
      </c>
    </row>
    <row customHeight="1" ht="11.25">
      <c r="A78" s="486" t="s">
        <v>16</v>
      </c>
      <c r="B78" s="0" t="s">
        <v>99</v>
      </c>
      <c r="C78" s="0" t="s">
        <v>2592</v>
      </c>
      <c r="D78" s="0" t="s">
        <v>2631</v>
      </c>
      <c r="E78" s="0" t="s">
        <v>2632</v>
      </c>
      <c r="F78" s="0" t="s">
        <v>2473</v>
      </c>
      <c r="G78" s="0" t="s">
        <v>2633</v>
      </c>
    </row>
    <row customHeight="1" ht="11.25">
      <c r="A79" s="486" t="s">
        <v>16</v>
      </c>
      <c r="B79" s="0" t="s">
        <v>99</v>
      </c>
      <c r="C79" s="0" t="s">
        <v>2592</v>
      </c>
      <c r="D79" s="0" t="s">
        <v>2634</v>
      </c>
      <c r="E79" s="0" t="s">
        <v>2635</v>
      </c>
      <c r="F79" s="0" t="s">
        <v>2473</v>
      </c>
      <c r="G79" s="0" t="s">
        <v>2636</v>
      </c>
    </row>
    <row customHeight="1" ht="11.25">
      <c r="A80" s="486" t="s">
        <v>16</v>
      </c>
      <c r="B80" s="0" t="s">
        <v>99</v>
      </c>
      <c r="C80" s="0" t="s">
        <v>2592</v>
      </c>
      <c r="D80" s="0" t="s">
        <v>2637</v>
      </c>
      <c r="E80" s="0" t="s">
        <v>2638</v>
      </c>
      <c r="F80" s="0" t="s">
        <v>2473</v>
      </c>
      <c r="G80" s="0" t="s">
        <v>2639</v>
      </c>
    </row>
    <row customHeight="1" ht="11.25">
      <c r="A81" s="486" t="s">
        <v>16</v>
      </c>
      <c r="B81" s="0" t="s">
        <v>2640</v>
      </c>
      <c r="C81" s="0" t="s">
        <v>2641</v>
      </c>
      <c r="D81" s="0" t="s">
        <v>2642</v>
      </c>
      <c r="E81" s="0" t="s">
        <v>2643</v>
      </c>
      <c r="F81" s="0" t="s">
        <v>2473</v>
      </c>
      <c r="G81" s="0" t="s">
        <v>2644</v>
      </c>
    </row>
    <row customHeight="1" ht="11.25">
      <c r="A82" s="486" t="s">
        <v>16</v>
      </c>
      <c r="B82" s="0" t="s">
        <v>2640</v>
      </c>
      <c r="C82" s="0" t="s">
        <v>2641</v>
      </c>
      <c r="D82" s="0" t="s">
        <v>2645</v>
      </c>
      <c r="E82" s="0" t="s">
        <v>2646</v>
      </c>
      <c r="F82" s="0" t="s">
        <v>2473</v>
      </c>
      <c r="G82" s="0" t="s">
        <v>2647</v>
      </c>
    </row>
    <row customHeight="1" ht="11.25">
      <c r="A83" s="486" t="s">
        <v>16</v>
      </c>
      <c r="B83" s="0" t="s">
        <v>2640</v>
      </c>
      <c r="C83" s="0" t="s">
        <v>2641</v>
      </c>
      <c r="D83" s="0" t="s">
        <v>2648</v>
      </c>
      <c r="E83" s="0" t="s">
        <v>2649</v>
      </c>
      <c r="F83" s="0" t="s">
        <v>2478</v>
      </c>
      <c r="G83" s="0" t="s">
        <v>2650</v>
      </c>
    </row>
    <row customHeight="1" ht="11.25">
      <c r="A84" s="486" t="s">
        <v>16</v>
      </c>
      <c r="B84" s="0" t="s">
        <v>2640</v>
      </c>
      <c r="C84" s="0" t="s">
        <v>2641</v>
      </c>
      <c r="D84" s="0" t="s">
        <v>2651</v>
      </c>
      <c r="E84" s="0" t="s">
        <v>2652</v>
      </c>
      <c r="F84" s="0" t="s">
        <v>2473</v>
      </c>
      <c r="G84" s="0" t="s">
        <v>2653</v>
      </c>
    </row>
    <row customHeight="1" ht="11.25">
      <c r="A85" s="486" t="s">
        <v>16</v>
      </c>
      <c r="B85" s="0" t="s">
        <v>2640</v>
      </c>
      <c r="C85" s="0" t="s">
        <v>2641</v>
      </c>
      <c r="D85" s="0" t="s">
        <v>2654</v>
      </c>
      <c r="E85" s="0" t="s">
        <v>2655</v>
      </c>
      <c r="F85" s="0" t="s">
        <v>2473</v>
      </c>
      <c r="G85" s="0" t="s">
        <v>2656</v>
      </c>
    </row>
    <row customHeight="1" ht="11.25">
      <c r="A86" s="486" t="s">
        <v>16</v>
      </c>
      <c r="B86" s="0" t="s">
        <v>2640</v>
      </c>
      <c r="C86" s="0" t="s">
        <v>2641</v>
      </c>
      <c r="D86" s="0" t="s">
        <v>2657</v>
      </c>
      <c r="E86" s="0" t="s">
        <v>2658</v>
      </c>
      <c r="F86" s="0" t="s">
        <v>2473</v>
      </c>
      <c r="G86" s="0" t="s">
        <v>2659</v>
      </c>
    </row>
    <row customHeight="1" ht="11.25">
      <c r="A87" s="486" t="s">
        <v>16</v>
      </c>
      <c r="B87" s="0" t="s">
        <v>2640</v>
      </c>
      <c r="C87" s="0" t="s">
        <v>2641</v>
      </c>
      <c r="D87" s="0" t="s">
        <v>2660</v>
      </c>
      <c r="E87" s="0" t="s">
        <v>2661</v>
      </c>
      <c r="F87" s="0" t="s">
        <v>2473</v>
      </c>
      <c r="G87" s="0" t="s">
        <v>2662</v>
      </c>
    </row>
    <row customHeight="1" ht="11.25">
      <c r="A88" s="486" t="s">
        <v>16</v>
      </c>
      <c r="B88" s="0" t="s">
        <v>2640</v>
      </c>
      <c r="C88" s="0" t="s">
        <v>2641</v>
      </c>
      <c r="D88" s="0" t="s">
        <v>2640</v>
      </c>
      <c r="E88" s="0" t="s">
        <v>2641</v>
      </c>
      <c r="F88" s="0" t="s">
        <v>2470</v>
      </c>
      <c r="G88" s="0" t="s">
        <v>2663</v>
      </c>
    </row>
    <row customHeight="1" ht="11.25">
      <c r="A89" s="486" t="s">
        <v>16</v>
      </c>
      <c r="B89" s="0" t="s">
        <v>2640</v>
      </c>
      <c r="C89" s="0" t="s">
        <v>2641</v>
      </c>
      <c r="D89" s="0" t="s">
        <v>2664</v>
      </c>
      <c r="E89" s="0" t="s">
        <v>2665</v>
      </c>
      <c r="F89" s="0" t="s">
        <v>2473</v>
      </c>
      <c r="G89" s="0" t="s">
        <v>2666</v>
      </c>
    </row>
    <row customHeight="1" ht="11.25">
      <c r="A90" s="486" t="s">
        <v>16</v>
      </c>
      <c r="B90" s="0" t="s">
        <v>2640</v>
      </c>
      <c r="C90" s="0" t="s">
        <v>2641</v>
      </c>
      <c r="D90" s="0" t="s">
        <v>2667</v>
      </c>
      <c r="E90" s="0" t="s">
        <v>2668</v>
      </c>
      <c r="F90" s="0" t="s">
        <v>2473</v>
      </c>
      <c r="G90" s="0" t="s">
        <v>2669</v>
      </c>
    </row>
    <row customHeight="1" ht="11.25">
      <c r="A91" s="486" t="s">
        <v>16</v>
      </c>
      <c r="B91" s="0" t="s">
        <v>2640</v>
      </c>
      <c r="C91" s="0" t="s">
        <v>2641</v>
      </c>
      <c r="D91" s="0" t="s">
        <v>2670</v>
      </c>
      <c r="E91" s="0" t="s">
        <v>2671</v>
      </c>
      <c r="F91" s="0" t="s">
        <v>2473</v>
      </c>
      <c r="G91" s="0" t="s">
        <v>2672</v>
      </c>
    </row>
    <row customHeight="1" ht="11.25">
      <c r="A92" s="486" t="s">
        <v>16</v>
      </c>
      <c r="B92" s="0" t="s">
        <v>2640</v>
      </c>
      <c r="C92" s="0" t="s">
        <v>2641</v>
      </c>
      <c r="D92" s="0" t="s">
        <v>2673</v>
      </c>
      <c r="E92" s="0" t="s">
        <v>2674</v>
      </c>
      <c r="F92" s="0" t="s">
        <v>2473</v>
      </c>
      <c r="G92" s="0" t="s">
        <v>2675</v>
      </c>
    </row>
    <row customHeight="1" ht="11.25">
      <c r="A93" s="486" t="s">
        <v>16</v>
      </c>
      <c r="B93" s="0" t="s">
        <v>2676</v>
      </c>
      <c r="C93" s="0" t="s">
        <v>2677</v>
      </c>
      <c r="D93" s="0" t="s">
        <v>2678</v>
      </c>
      <c r="E93" s="0" t="s">
        <v>2679</v>
      </c>
      <c r="F93" s="0" t="s">
        <v>2473</v>
      </c>
      <c r="G93" s="0" t="s">
        <v>2680</v>
      </c>
    </row>
    <row customHeight="1" ht="11.25">
      <c r="A94" s="486" t="s">
        <v>16</v>
      </c>
      <c r="B94" s="0" t="s">
        <v>2676</v>
      </c>
      <c r="C94" s="0" t="s">
        <v>2677</v>
      </c>
      <c r="D94" s="0" t="s">
        <v>2681</v>
      </c>
      <c r="E94" s="0" t="s">
        <v>2682</v>
      </c>
      <c r="F94" s="0" t="s">
        <v>2473</v>
      </c>
      <c r="G94" s="0" t="s">
        <v>2683</v>
      </c>
    </row>
    <row customHeight="1" ht="11.25">
      <c r="A95" s="486" t="s">
        <v>16</v>
      </c>
      <c r="B95" s="0" t="s">
        <v>2676</v>
      </c>
      <c r="C95" s="0" t="s">
        <v>2677</v>
      </c>
      <c r="D95" s="0" t="s">
        <v>2684</v>
      </c>
      <c r="E95" s="0" t="s">
        <v>2685</v>
      </c>
      <c r="F95" s="0" t="s">
        <v>2473</v>
      </c>
      <c r="G95" s="0" t="s">
        <v>2686</v>
      </c>
    </row>
    <row customHeight="1" ht="11.25">
      <c r="A96" s="486" t="s">
        <v>16</v>
      </c>
      <c r="B96" s="0" t="s">
        <v>2676</v>
      </c>
      <c r="C96" s="0" t="s">
        <v>2677</v>
      </c>
      <c r="D96" s="0" t="s">
        <v>2687</v>
      </c>
      <c r="E96" s="0" t="s">
        <v>2688</v>
      </c>
      <c r="F96" s="0" t="s">
        <v>2473</v>
      </c>
      <c r="G96" s="0" t="s">
        <v>2689</v>
      </c>
    </row>
    <row customHeight="1" ht="11.25">
      <c r="A97" s="486" t="s">
        <v>16</v>
      </c>
      <c r="B97" s="0" t="s">
        <v>2676</v>
      </c>
      <c r="C97" s="0" t="s">
        <v>2677</v>
      </c>
      <c r="D97" s="0" t="s">
        <v>2690</v>
      </c>
      <c r="E97" s="0" t="s">
        <v>2691</v>
      </c>
      <c r="F97" s="0" t="s">
        <v>2473</v>
      </c>
      <c r="G97" s="0" t="s">
        <v>2692</v>
      </c>
    </row>
    <row customHeight="1" ht="11.25">
      <c r="A98" s="486" t="s">
        <v>16</v>
      </c>
      <c r="B98" s="0" t="s">
        <v>2676</v>
      </c>
      <c r="C98" s="0" t="s">
        <v>2677</v>
      </c>
      <c r="D98" s="0" t="s">
        <v>2693</v>
      </c>
      <c r="E98" s="0" t="s">
        <v>2694</v>
      </c>
      <c r="F98" s="0" t="s">
        <v>2473</v>
      </c>
      <c r="G98" s="0" t="s">
        <v>2695</v>
      </c>
    </row>
    <row customHeight="1" ht="11.25">
      <c r="A99" s="486" t="s">
        <v>16</v>
      </c>
      <c r="B99" s="0" t="s">
        <v>2676</v>
      </c>
      <c r="C99" s="0" t="s">
        <v>2677</v>
      </c>
      <c r="D99" s="0" t="s">
        <v>2696</v>
      </c>
      <c r="E99" s="0" t="s">
        <v>2697</v>
      </c>
      <c r="F99" s="0" t="s">
        <v>2473</v>
      </c>
      <c r="G99" s="0" t="s">
        <v>2698</v>
      </c>
    </row>
    <row customHeight="1" ht="11.25">
      <c r="A100" s="486" t="s">
        <v>16</v>
      </c>
      <c r="B100" s="0" t="s">
        <v>2676</v>
      </c>
      <c r="C100" s="0" t="s">
        <v>2677</v>
      </c>
      <c r="D100" s="0" t="s">
        <v>2699</v>
      </c>
      <c r="E100" s="0" t="s">
        <v>2700</v>
      </c>
      <c r="F100" s="0" t="s">
        <v>2473</v>
      </c>
      <c r="G100" s="0" t="s">
        <v>2701</v>
      </c>
    </row>
    <row customHeight="1" ht="11.25">
      <c r="A101" s="486" t="s">
        <v>16</v>
      </c>
      <c r="B101" s="0" t="s">
        <v>2676</v>
      </c>
      <c r="C101" s="0" t="s">
        <v>2677</v>
      </c>
      <c r="D101" s="0" t="s">
        <v>2702</v>
      </c>
      <c r="E101" s="0" t="s">
        <v>2703</v>
      </c>
      <c r="F101" s="0" t="s">
        <v>2473</v>
      </c>
      <c r="G101" s="0" t="s">
        <v>2704</v>
      </c>
    </row>
    <row customHeight="1" ht="11.25">
      <c r="A102" s="486" t="s">
        <v>16</v>
      </c>
      <c r="B102" s="0" t="s">
        <v>2676</v>
      </c>
      <c r="C102" s="0" t="s">
        <v>2677</v>
      </c>
      <c r="D102" s="0" t="s">
        <v>2705</v>
      </c>
      <c r="E102" s="0" t="s">
        <v>2706</v>
      </c>
      <c r="F102" s="0" t="s">
        <v>2473</v>
      </c>
      <c r="G102" s="0" t="s">
        <v>2707</v>
      </c>
    </row>
    <row customHeight="1" ht="11.25">
      <c r="A103" s="486" t="s">
        <v>16</v>
      </c>
      <c r="B103" s="0" t="s">
        <v>2676</v>
      </c>
      <c r="C103" s="0" t="s">
        <v>2677</v>
      </c>
      <c r="D103" s="0" t="s">
        <v>2708</v>
      </c>
      <c r="E103" s="0" t="s">
        <v>2709</v>
      </c>
      <c r="F103" s="0" t="s">
        <v>2473</v>
      </c>
      <c r="G103" s="0" t="s">
        <v>2710</v>
      </c>
    </row>
    <row customHeight="1" ht="11.25">
      <c r="A104" s="486" t="s">
        <v>16</v>
      </c>
      <c r="B104" s="0" t="s">
        <v>2676</v>
      </c>
      <c r="C104" s="0" t="s">
        <v>2677</v>
      </c>
      <c r="D104" s="0" t="s">
        <v>2711</v>
      </c>
      <c r="E104" s="0" t="s">
        <v>2712</v>
      </c>
      <c r="F104" s="0" t="s">
        <v>2473</v>
      </c>
      <c r="G104" s="0" t="s">
        <v>2713</v>
      </c>
    </row>
    <row customHeight="1" ht="11.25">
      <c r="A105" s="486" t="s">
        <v>16</v>
      </c>
      <c r="B105" s="0" t="s">
        <v>2676</v>
      </c>
      <c r="C105" s="0" t="s">
        <v>2677</v>
      </c>
      <c r="D105" s="0" t="s">
        <v>2714</v>
      </c>
      <c r="E105" s="0" t="s">
        <v>2715</v>
      </c>
      <c r="F105" s="0" t="s">
        <v>2473</v>
      </c>
      <c r="G105" s="0" t="s">
        <v>2716</v>
      </c>
    </row>
    <row customHeight="1" ht="11.25">
      <c r="A106" s="486" t="s">
        <v>16</v>
      </c>
      <c r="B106" s="0" t="s">
        <v>2676</v>
      </c>
      <c r="C106" s="0" t="s">
        <v>2677</v>
      </c>
      <c r="D106" s="0" t="s">
        <v>2717</v>
      </c>
      <c r="E106" s="0" t="s">
        <v>2718</v>
      </c>
      <c r="F106" s="0" t="s">
        <v>2473</v>
      </c>
      <c r="G106" s="0" t="s">
        <v>2719</v>
      </c>
    </row>
    <row customHeight="1" ht="11.25">
      <c r="A107" s="486" t="s">
        <v>16</v>
      </c>
      <c r="B107" s="0" t="s">
        <v>2676</v>
      </c>
      <c r="C107" s="0" t="s">
        <v>2677</v>
      </c>
      <c r="D107" s="0" t="s">
        <v>2720</v>
      </c>
      <c r="E107" s="0" t="s">
        <v>2721</v>
      </c>
      <c r="F107" s="0" t="s">
        <v>2473</v>
      </c>
      <c r="G107" s="0" t="s">
        <v>2722</v>
      </c>
    </row>
    <row customHeight="1" ht="11.25">
      <c r="A108" s="486" t="s">
        <v>16</v>
      </c>
      <c r="B108" s="0" t="s">
        <v>2676</v>
      </c>
      <c r="C108" s="0" t="s">
        <v>2677</v>
      </c>
      <c r="D108" s="0" t="s">
        <v>2723</v>
      </c>
      <c r="E108" s="0" t="s">
        <v>2724</v>
      </c>
      <c r="F108" s="0" t="s">
        <v>2473</v>
      </c>
      <c r="G108" s="0" t="s">
        <v>2725</v>
      </c>
    </row>
    <row customHeight="1" ht="11.25">
      <c r="A109" s="486" t="s">
        <v>16</v>
      </c>
      <c r="B109" s="0" t="s">
        <v>2676</v>
      </c>
      <c r="C109" s="0" t="s">
        <v>2677</v>
      </c>
      <c r="D109" s="0" t="s">
        <v>2676</v>
      </c>
      <c r="E109" s="0" t="s">
        <v>2677</v>
      </c>
      <c r="F109" s="0" t="s">
        <v>2470</v>
      </c>
      <c r="G109" s="0" t="s">
        <v>2726</v>
      </c>
    </row>
    <row customHeight="1" ht="11.25">
      <c r="A110" s="486" t="s">
        <v>16</v>
      </c>
      <c r="B110" s="0" t="s">
        <v>2676</v>
      </c>
      <c r="C110" s="0" t="s">
        <v>2677</v>
      </c>
      <c r="D110" s="0" t="s">
        <v>2727</v>
      </c>
      <c r="E110" s="0" t="s">
        <v>2728</v>
      </c>
      <c r="F110" s="0" t="s">
        <v>2473</v>
      </c>
      <c r="G110" s="0" t="s">
        <v>2729</v>
      </c>
    </row>
    <row customHeight="1" ht="11.25">
      <c r="A111" s="486" t="s">
        <v>16</v>
      </c>
      <c r="B111" s="0" t="s">
        <v>2676</v>
      </c>
      <c r="C111" s="0" t="s">
        <v>2677</v>
      </c>
      <c r="D111" s="0" t="s">
        <v>2730</v>
      </c>
      <c r="E111" s="0" t="s">
        <v>2731</v>
      </c>
      <c r="F111" s="0" t="s">
        <v>2473</v>
      </c>
      <c r="G111" s="0" t="s">
        <v>2732</v>
      </c>
    </row>
    <row customHeight="1" ht="11.25">
      <c r="A112" s="486" t="s">
        <v>16</v>
      </c>
      <c r="B112" s="0" t="s">
        <v>2676</v>
      </c>
      <c r="C112" s="0" t="s">
        <v>2677</v>
      </c>
      <c r="D112" s="0" t="s">
        <v>2733</v>
      </c>
      <c r="E112" s="0" t="s">
        <v>2734</v>
      </c>
      <c r="F112" s="0" t="s">
        <v>2473</v>
      </c>
      <c r="G112" s="0" t="s">
        <v>2735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6BD97-B98B-140B-1E6A-BF61060224E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2736</v>
      </c>
      <c r="B1" s="948" t="s">
        <v>2737</v>
      </c>
      <c r="C1" s="1272" t="s">
        <v>2738</v>
      </c>
      <c r="D1" s="948" t="s">
        <v>2739</v>
      </c>
      <c r="E1" s="948" t="s">
        <v>2740</v>
      </c>
      <c r="F1" s="1272" t="s">
        <v>2741</v>
      </c>
      <c r="G1" s="1272" t="s">
        <v>2742</v>
      </c>
      <c r="H1" s="1272" t="s">
        <v>2743</v>
      </c>
      <c r="I1" s="1272" t="s">
        <v>2744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306A-036A-3104-F74A-624BE53CE2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B273-EAED-AA35-7EB6-602AF458FD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135</v>
      </c>
      <c r="B1" s="296" t="s">
        <v>2745</v>
      </c>
    </row>
    <row customHeight="1" ht="11.25">
      <c r="A2" s="5276" t="s">
        <v>97</v>
      </c>
      <c r="B2" s="5276"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5E593-121D-FB4E-7FDA-389ED409C2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2747</v>
      </c>
      <c r="B1" s="948" t="s">
        <v>2748</v>
      </c>
    </row>
    <row customHeight="1" ht="11.25">
      <c r="A2" s="948">
        <v>4213775</v>
      </c>
      <c r="B2" s="948" t="s">
        <v>1221</v>
      </c>
    </row>
    <row customHeight="1" ht="11.25">
      <c r="A3" s="948">
        <v>4213784</v>
      </c>
      <c r="B3" s="948" t="s">
        <v>1256</v>
      </c>
    </row>
    <row customHeight="1" ht="11.25">
      <c r="A4" s="948">
        <v>4213781</v>
      </c>
      <c r="B4" s="948" t="s">
        <v>1249</v>
      </c>
    </row>
    <row customHeight="1" ht="11.25">
      <c r="A5" s="948">
        <v>4213776</v>
      </c>
      <c r="B5" s="948" t="s">
        <v>171</v>
      </c>
    </row>
    <row customHeight="1" ht="11.25">
      <c r="A6" s="948">
        <v>4213777</v>
      </c>
      <c r="B6" s="948" t="s">
        <v>177</v>
      </c>
    </row>
    <row customHeight="1" ht="11.25">
      <c r="A7" s="948">
        <v>4213778</v>
      </c>
      <c r="B7" s="948" t="s">
        <v>183</v>
      </c>
    </row>
    <row customHeight="1" ht="11.25">
      <c r="A8" s="948">
        <v>4213780</v>
      </c>
      <c r="B8" s="948" t="s">
        <v>189</v>
      </c>
    </row>
    <row customHeight="1" ht="11.25">
      <c r="A9" s="948">
        <v>4213779</v>
      </c>
      <c r="B9" s="948" t="s">
        <v>1390</v>
      </c>
    </row>
    <row customHeight="1" ht="11.25">
      <c r="A10" s="948">
        <v>4213783</v>
      </c>
      <c r="B10" s="948" t="s">
        <v>1405</v>
      </c>
    </row>
    <row customHeight="1" ht="11.25">
      <c r="A11" s="948">
        <v>4213782</v>
      </c>
      <c r="B11" s="94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A754D-518A-D8B7-8803-9325A82FD5B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2747</v>
      </c>
      <c r="B1" s="948" t="s">
        <v>2749</v>
      </c>
    </row>
    <row customHeight="1" ht="11.25">
      <c r="A2" s="948" t="s">
        <v>122</v>
      </c>
      <c r="B2" s="948" t="s">
        <v>1504</v>
      </c>
    </row>
    <row customHeight="1" ht="11.25">
      <c r="A3" s="948" t="s">
        <v>2750</v>
      </c>
      <c r="B3" s="948" t="s">
        <v>1514</v>
      </c>
    </row>
    <row customHeight="1" ht="11.25">
      <c r="A4" s="948" t="s">
        <v>2751</v>
      </c>
      <c r="B4" s="948" t="s">
        <v>1523</v>
      </c>
    </row>
    <row customHeight="1" ht="11.25">
      <c r="A5" s="948" t="s">
        <v>2752</v>
      </c>
      <c r="B5" s="948" t="s">
        <v>1532</v>
      </c>
    </row>
    <row customHeight="1" ht="11.25">
      <c r="A6" s="948" t="s">
        <v>2753</v>
      </c>
      <c r="B6" s="948" t="s">
        <v>1538</v>
      </c>
    </row>
    <row customHeight="1" ht="11.25">
      <c r="A7" s="948" t="s">
        <v>2754</v>
      </c>
      <c r="B7" s="948" t="s">
        <v>1546</v>
      </c>
    </row>
    <row customHeight="1" ht="11.25">
      <c r="A8" s="948" t="s">
        <v>2755</v>
      </c>
      <c r="B8" s="948"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34D6-FFE9-72C2-7DA6-E76BB6F36E59}"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486" t="s">
        <v>2461</v>
      </c>
      <c r="B1" s="486" t="s">
        <v>2462</v>
      </c>
      <c r="C1" s="486" t="s">
        <v>2463</v>
      </c>
      <c r="D1" s="486" t="s">
        <v>2464</v>
      </c>
      <c r="E1" s="0" t="s">
        <v>2465</v>
      </c>
      <c r="F1" s="0" t="s">
        <v>2466</v>
      </c>
      <c r="G1" s="0" t="s">
        <v>2467</v>
      </c>
    </row>
    <row customHeight="1" ht="11.25">
      <c r="A2" s="0" t="s">
        <v>16</v>
      </c>
      <c r="B2" s="0" t="s">
        <v>2468</v>
      </c>
      <c r="C2" s="0" t="s">
        <v>2469</v>
      </c>
      <c r="D2" s="0" t="s">
        <v>2468</v>
      </c>
      <c r="E2" s="0" t="s">
        <v>2469</v>
      </c>
      <c r="F2" s="0" t="s">
        <v>2470</v>
      </c>
      <c r="G2" s="0" t="s">
        <v>114</v>
      </c>
    </row>
    <row customHeight="1" ht="11.25">
      <c r="A3" s="0" t="s">
        <v>16</v>
      </c>
      <c r="B3" s="0" t="s">
        <v>2468</v>
      </c>
      <c r="C3" s="0" t="s">
        <v>2469</v>
      </c>
      <c r="D3" s="0" t="s">
        <v>2471</v>
      </c>
      <c r="E3" s="0" t="s">
        <v>2472</v>
      </c>
      <c r="F3" s="0" t="s">
        <v>2473</v>
      </c>
      <c r="G3" s="0" t="s">
        <v>102</v>
      </c>
    </row>
    <row customHeight="1" ht="11.25">
      <c r="A4" s="0" t="s">
        <v>16</v>
      </c>
      <c r="B4" s="0" t="s">
        <v>2468</v>
      </c>
      <c r="C4" s="0" t="s">
        <v>2469</v>
      </c>
      <c r="D4" s="0" t="s">
        <v>2474</v>
      </c>
      <c r="E4" s="0" t="s">
        <v>2475</v>
      </c>
      <c r="F4" s="0" t="s">
        <v>2473</v>
      </c>
      <c r="G4" s="0" t="s">
        <v>89</v>
      </c>
    </row>
    <row customHeight="1" ht="11.25">
      <c r="A5" s="0" t="s">
        <v>16</v>
      </c>
      <c r="B5" s="0" t="s">
        <v>2468</v>
      </c>
      <c r="C5" s="0" t="s">
        <v>2469</v>
      </c>
      <c r="D5" s="0" t="s">
        <v>2476</v>
      </c>
      <c r="E5" s="0" t="s">
        <v>2477</v>
      </c>
      <c r="F5" s="0" t="s">
        <v>2478</v>
      </c>
      <c r="G5" s="0" t="s">
        <v>90</v>
      </c>
    </row>
    <row customHeight="1" ht="11.25">
      <c r="A6" s="0" t="s">
        <v>16</v>
      </c>
      <c r="B6" s="0" t="s">
        <v>2468</v>
      </c>
      <c r="C6" s="0" t="s">
        <v>2469</v>
      </c>
      <c r="D6" s="0" t="s">
        <v>2479</v>
      </c>
      <c r="E6" s="0" t="s">
        <v>2480</v>
      </c>
      <c r="F6" s="0" t="s">
        <v>2473</v>
      </c>
      <c r="G6" s="0" t="s">
        <v>115</v>
      </c>
    </row>
    <row customHeight="1" ht="11.25">
      <c r="A7" s="0" t="s">
        <v>16</v>
      </c>
      <c r="B7" s="0" t="s">
        <v>2468</v>
      </c>
      <c r="C7" s="0" t="s">
        <v>2469</v>
      </c>
      <c r="D7" s="0" t="s">
        <v>2481</v>
      </c>
      <c r="E7" s="0" t="s">
        <v>2482</v>
      </c>
      <c r="F7" s="0" t="s">
        <v>2473</v>
      </c>
      <c r="G7" s="0" t="s">
        <v>91</v>
      </c>
    </row>
    <row customHeight="1" ht="11.25">
      <c r="A8" s="0" t="s">
        <v>16</v>
      </c>
      <c r="B8" s="0" t="s">
        <v>2468</v>
      </c>
      <c r="C8" s="0" t="s">
        <v>2469</v>
      </c>
      <c r="D8" s="0" t="s">
        <v>2483</v>
      </c>
      <c r="E8" s="0" t="s">
        <v>2484</v>
      </c>
      <c r="F8" s="0" t="s">
        <v>2473</v>
      </c>
      <c r="G8" s="0" t="s">
        <v>92</v>
      </c>
    </row>
    <row customHeight="1" ht="11.25">
      <c r="A9" s="0" t="s">
        <v>16</v>
      </c>
      <c r="B9" s="0" t="s">
        <v>2468</v>
      </c>
      <c r="C9" s="0" t="s">
        <v>2469</v>
      </c>
      <c r="D9" s="0" t="s">
        <v>2485</v>
      </c>
      <c r="E9" s="0" t="s">
        <v>2486</v>
      </c>
      <c r="F9" s="0" t="s">
        <v>2473</v>
      </c>
      <c r="G9" s="0" t="s">
        <v>116</v>
      </c>
    </row>
    <row customHeight="1" ht="11.25">
      <c r="A10" s="0" t="s">
        <v>16</v>
      </c>
      <c r="B10" s="0" t="s">
        <v>2468</v>
      </c>
      <c r="C10" s="0" t="s">
        <v>2469</v>
      </c>
      <c r="D10" s="0" t="s">
        <v>2487</v>
      </c>
      <c r="E10" s="0" t="s">
        <v>2488</v>
      </c>
      <c r="F10" s="0" t="s">
        <v>2473</v>
      </c>
      <c r="G10" s="0" t="s">
        <v>153</v>
      </c>
    </row>
    <row customHeight="1" ht="11.25">
      <c r="A11" s="0" t="s">
        <v>16</v>
      </c>
      <c r="B11" s="0" t="s">
        <v>2468</v>
      </c>
      <c r="C11" s="0" t="s">
        <v>2469</v>
      </c>
      <c r="D11" s="0" t="s">
        <v>2489</v>
      </c>
      <c r="E11" s="0" t="s">
        <v>2490</v>
      </c>
      <c r="F11" s="0" t="s">
        <v>2473</v>
      </c>
      <c r="G11" s="0" t="s">
        <v>154</v>
      </c>
    </row>
    <row customHeight="1" ht="11.25">
      <c r="A12" s="0" t="s">
        <v>16</v>
      </c>
      <c r="B12" s="0" t="s">
        <v>2468</v>
      </c>
      <c r="C12" s="0" t="s">
        <v>2469</v>
      </c>
      <c r="D12" s="0" t="s">
        <v>2491</v>
      </c>
      <c r="E12" s="0" t="s">
        <v>2492</v>
      </c>
      <c r="F12" s="0" t="s">
        <v>2473</v>
      </c>
      <c r="G12" s="0" t="s">
        <v>155</v>
      </c>
    </row>
    <row customHeight="1" ht="11.25">
      <c r="A13" s="0" t="s">
        <v>16</v>
      </c>
      <c r="B13" s="0" t="s">
        <v>2468</v>
      </c>
      <c r="C13" s="0" t="s">
        <v>2469</v>
      </c>
      <c r="D13" s="0" t="s">
        <v>2493</v>
      </c>
      <c r="E13" s="0" t="s">
        <v>2494</v>
      </c>
      <c r="F13" s="0" t="s">
        <v>2473</v>
      </c>
      <c r="G13" s="0" t="s">
        <v>156</v>
      </c>
    </row>
    <row customHeight="1" ht="11.25">
      <c r="A14" s="0" t="s">
        <v>16</v>
      </c>
      <c r="B14" s="0" t="s">
        <v>2468</v>
      </c>
      <c r="C14" s="0" t="s">
        <v>2469</v>
      </c>
      <c r="D14" s="0" t="s">
        <v>2495</v>
      </c>
      <c r="E14" s="0" t="s">
        <v>2496</v>
      </c>
      <c r="F14" s="0" t="s">
        <v>2473</v>
      </c>
      <c r="G14" s="0" t="s">
        <v>157</v>
      </c>
    </row>
    <row customHeight="1" ht="11.25">
      <c r="A15" s="0" t="s">
        <v>16</v>
      </c>
      <c r="B15" s="0" t="s">
        <v>2468</v>
      </c>
      <c r="C15" s="0" t="s">
        <v>2469</v>
      </c>
      <c r="D15" s="0" t="s">
        <v>2497</v>
      </c>
      <c r="E15" s="0" t="s">
        <v>2498</v>
      </c>
      <c r="F15" s="0" t="s">
        <v>2473</v>
      </c>
      <c r="G15" s="0" t="s">
        <v>158</v>
      </c>
    </row>
    <row customHeight="1" ht="11.25">
      <c r="A16" s="0" t="s">
        <v>16</v>
      </c>
      <c r="B16" s="0" t="s">
        <v>2468</v>
      </c>
      <c r="C16" s="0" t="s">
        <v>2469</v>
      </c>
      <c r="D16" s="0" t="s">
        <v>2499</v>
      </c>
      <c r="E16" s="0" t="s">
        <v>2500</v>
      </c>
      <c r="F16" s="0" t="s">
        <v>2473</v>
      </c>
      <c r="G16" s="0" t="s">
        <v>1465</v>
      </c>
    </row>
    <row customHeight="1" ht="11.25">
      <c r="A17" s="0" t="s">
        <v>16</v>
      </c>
      <c r="B17" s="0" t="s">
        <v>2468</v>
      </c>
      <c r="C17" s="0" t="s">
        <v>2469</v>
      </c>
      <c r="D17" s="0" t="s">
        <v>2501</v>
      </c>
      <c r="E17" s="0" t="s">
        <v>2502</v>
      </c>
      <c r="F17" s="0" t="s">
        <v>2473</v>
      </c>
      <c r="G17" s="0" t="s">
        <v>1471</v>
      </c>
    </row>
    <row customHeight="1" ht="11.25">
      <c r="A18" s="0" t="s">
        <v>16</v>
      </c>
      <c r="B18" s="0" t="s">
        <v>2468</v>
      </c>
      <c r="C18" s="0" t="s">
        <v>2469</v>
      </c>
      <c r="D18" s="0" t="s">
        <v>2503</v>
      </c>
      <c r="E18" s="0" t="s">
        <v>2504</v>
      </c>
      <c r="F18" s="0" t="s">
        <v>2473</v>
      </c>
      <c r="G18" s="0" t="s">
        <v>1483</v>
      </c>
    </row>
    <row customHeight="1" ht="11.25">
      <c r="A19" s="0" t="s">
        <v>16</v>
      </c>
      <c r="B19" s="0" t="s">
        <v>2468</v>
      </c>
      <c r="C19" s="0" t="s">
        <v>2469</v>
      </c>
      <c r="D19" s="0" t="s">
        <v>2505</v>
      </c>
      <c r="E19" s="0" t="s">
        <v>2506</v>
      </c>
      <c r="F19" s="0" t="s">
        <v>2473</v>
      </c>
      <c r="G19" s="0" t="s">
        <v>1497</v>
      </c>
    </row>
    <row customHeight="1" ht="11.25">
      <c r="A20" s="0" t="s">
        <v>16</v>
      </c>
      <c r="B20" s="0" t="s">
        <v>2468</v>
      </c>
      <c r="C20" s="0" t="s">
        <v>2469</v>
      </c>
      <c r="D20" s="0" t="s">
        <v>2507</v>
      </c>
      <c r="E20" s="0" t="s">
        <v>2508</v>
      </c>
      <c r="F20" s="0" t="s">
        <v>2473</v>
      </c>
      <c r="G20" s="0" t="s">
        <v>1509</v>
      </c>
    </row>
    <row customHeight="1" ht="11.25">
      <c r="A21" s="0" t="s">
        <v>16</v>
      </c>
      <c r="B21" s="0" t="s">
        <v>2509</v>
      </c>
      <c r="C21" s="0" t="s">
        <v>2510</v>
      </c>
      <c r="D21" s="0" t="s">
        <v>2511</v>
      </c>
      <c r="E21" s="0" t="s">
        <v>2512</v>
      </c>
      <c r="F21" s="0" t="s">
        <v>2478</v>
      </c>
      <c r="G21" s="0" t="s">
        <v>1518</v>
      </c>
    </row>
    <row customHeight="1" ht="11.25">
      <c r="A22" s="0" t="s">
        <v>16</v>
      </c>
      <c r="B22" s="0" t="s">
        <v>2509</v>
      </c>
      <c r="C22" s="0" t="s">
        <v>2510</v>
      </c>
      <c r="D22" s="0" t="s">
        <v>2509</v>
      </c>
      <c r="E22" s="0" t="s">
        <v>2510</v>
      </c>
      <c r="F22" s="0" t="s">
        <v>2470</v>
      </c>
      <c r="G22" s="0" t="s">
        <v>1534</v>
      </c>
    </row>
    <row customHeight="1" ht="11.25">
      <c r="A23" s="0" t="s">
        <v>16</v>
      </c>
      <c r="B23" s="0" t="s">
        <v>2509</v>
      </c>
      <c r="C23" s="0" t="s">
        <v>2510</v>
      </c>
      <c r="D23" s="0" t="s">
        <v>2513</v>
      </c>
      <c r="E23" s="0" t="s">
        <v>2514</v>
      </c>
      <c r="F23" s="0" t="s">
        <v>2473</v>
      </c>
      <c r="G23" s="0" t="s">
        <v>1541</v>
      </c>
    </row>
    <row customHeight="1" ht="11.25">
      <c r="A24" s="0" t="s">
        <v>16</v>
      </c>
      <c r="B24" s="0" t="s">
        <v>2509</v>
      </c>
      <c r="C24" s="0" t="s">
        <v>2510</v>
      </c>
      <c r="D24" s="0" t="s">
        <v>2515</v>
      </c>
      <c r="E24" s="0" t="s">
        <v>2516</v>
      </c>
      <c r="F24" s="0" t="s">
        <v>2473</v>
      </c>
      <c r="G24" s="0" t="s">
        <v>1549</v>
      </c>
    </row>
    <row customHeight="1" ht="11.25">
      <c r="A25" s="0" t="s">
        <v>16</v>
      </c>
      <c r="B25" s="0" t="s">
        <v>2509</v>
      </c>
      <c r="C25" s="0" t="s">
        <v>2510</v>
      </c>
      <c r="D25" s="0" t="s">
        <v>2517</v>
      </c>
      <c r="E25" s="0" t="s">
        <v>2518</v>
      </c>
      <c r="F25" s="0" t="s">
        <v>2473</v>
      </c>
      <c r="G25" s="0" t="s">
        <v>1556</v>
      </c>
    </row>
    <row customHeight="1" ht="11.25">
      <c r="A26" s="0" t="s">
        <v>16</v>
      </c>
      <c r="B26" s="0" t="s">
        <v>2509</v>
      </c>
      <c r="C26" s="0" t="s">
        <v>2510</v>
      </c>
      <c r="D26" s="0" t="s">
        <v>2519</v>
      </c>
      <c r="E26" s="0" t="s">
        <v>2520</v>
      </c>
      <c r="F26" s="0" t="s">
        <v>2473</v>
      </c>
      <c r="G26" s="0" t="s">
        <v>1560</v>
      </c>
    </row>
    <row customHeight="1" ht="11.25">
      <c r="A27" s="0" t="s">
        <v>16</v>
      </c>
      <c r="B27" s="0" t="s">
        <v>2509</v>
      </c>
      <c r="C27" s="0" t="s">
        <v>2510</v>
      </c>
      <c r="D27" s="0" t="s">
        <v>2521</v>
      </c>
      <c r="E27" s="0" t="s">
        <v>2522</v>
      </c>
      <c r="F27" s="0" t="s">
        <v>2473</v>
      </c>
      <c r="G27" s="0" t="s">
        <v>1565</v>
      </c>
    </row>
    <row customHeight="1" ht="11.25">
      <c r="A28" s="0" t="s">
        <v>16</v>
      </c>
      <c r="B28" s="0" t="s">
        <v>2509</v>
      </c>
      <c r="C28" s="0" t="s">
        <v>2510</v>
      </c>
      <c r="D28" s="0" t="s">
        <v>2523</v>
      </c>
      <c r="E28" s="0" t="s">
        <v>2524</v>
      </c>
      <c r="F28" s="0" t="s">
        <v>2473</v>
      </c>
      <c r="G28" s="0" t="s">
        <v>1573</v>
      </c>
    </row>
    <row customHeight="1" ht="11.25">
      <c r="A29" s="0" t="s">
        <v>16</v>
      </c>
      <c r="B29" s="0" t="s">
        <v>2509</v>
      </c>
      <c r="C29" s="0" t="s">
        <v>2510</v>
      </c>
      <c r="D29" s="0" t="s">
        <v>2525</v>
      </c>
      <c r="E29" s="0" t="s">
        <v>2526</v>
      </c>
      <c r="F29" s="0" t="s">
        <v>2473</v>
      </c>
      <c r="G29" s="0" t="s">
        <v>1575</v>
      </c>
    </row>
    <row customHeight="1" ht="11.25">
      <c r="A30" s="0" t="s">
        <v>16</v>
      </c>
      <c r="B30" s="0" t="s">
        <v>2509</v>
      </c>
      <c r="C30" s="0" t="s">
        <v>2510</v>
      </c>
      <c r="D30" s="0" t="s">
        <v>2501</v>
      </c>
      <c r="E30" s="0" t="s">
        <v>2527</v>
      </c>
      <c r="F30" s="0" t="s">
        <v>2473</v>
      </c>
      <c r="G30" s="0" t="s">
        <v>1578</v>
      </c>
    </row>
    <row customHeight="1" ht="11.25">
      <c r="A31" s="0" t="s">
        <v>16</v>
      </c>
      <c r="B31" s="0" t="s">
        <v>2528</v>
      </c>
      <c r="C31" s="0" t="s">
        <v>2529</v>
      </c>
      <c r="D31" s="0" t="s">
        <v>2528</v>
      </c>
      <c r="E31" s="0" t="s">
        <v>2529</v>
      </c>
      <c r="F31" s="0" t="s">
        <v>2530</v>
      </c>
      <c r="G31" s="0" t="s">
        <v>1584</v>
      </c>
    </row>
    <row customHeight="1" ht="11.25">
      <c r="A32" s="0" t="s">
        <v>16</v>
      </c>
      <c r="B32" s="0" t="s">
        <v>2531</v>
      </c>
      <c r="C32" s="0" t="s">
        <v>2532</v>
      </c>
      <c r="D32" s="0" t="s">
        <v>2533</v>
      </c>
      <c r="E32" s="0" t="s">
        <v>2534</v>
      </c>
      <c r="F32" s="0" t="s">
        <v>2478</v>
      </c>
      <c r="G32" s="0" t="s">
        <v>1586</v>
      </c>
    </row>
    <row customHeight="1" ht="11.25">
      <c r="A33" s="0" t="s">
        <v>16</v>
      </c>
      <c r="B33" s="0" t="s">
        <v>2531</v>
      </c>
      <c r="C33" s="0" t="s">
        <v>2532</v>
      </c>
      <c r="D33" s="0" t="s">
        <v>2531</v>
      </c>
      <c r="E33" s="0" t="s">
        <v>2532</v>
      </c>
      <c r="F33" s="0" t="s">
        <v>2470</v>
      </c>
      <c r="G33" s="0" t="s">
        <v>1588</v>
      </c>
    </row>
    <row customHeight="1" ht="11.25">
      <c r="A34" s="0" t="s">
        <v>16</v>
      </c>
      <c r="B34" s="0" t="s">
        <v>2531</v>
      </c>
      <c r="C34" s="0" t="s">
        <v>2532</v>
      </c>
      <c r="D34" s="0" t="s">
        <v>2535</v>
      </c>
      <c r="E34" s="0" t="s">
        <v>2536</v>
      </c>
      <c r="F34" s="0" t="s">
        <v>2473</v>
      </c>
      <c r="G34" s="0" t="s">
        <v>1590</v>
      </c>
    </row>
    <row customHeight="1" ht="11.25">
      <c r="A35" s="0" t="s">
        <v>16</v>
      </c>
      <c r="B35" s="0" t="s">
        <v>2531</v>
      </c>
      <c r="C35" s="0" t="s">
        <v>2532</v>
      </c>
      <c r="D35" s="0" t="s">
        <v>2537</v>
      </c>
      <c r="E35" s="0" t="s">
        <v>2538</v>
      </c>
      <c r="F35" s="0" t="s">
        <v>2473</v>
      </c>
      <c r="G35" s="0" t="s">
        <v>1595</v>
      </c>
    </row>
    <row customHeight="1" ht="11.25">
      <c r="A36" s="0" t="s">
        <v>16</v>
      </c>
      <c r="B36" s="0" t="s">
        <v>2531</v>
      </c>
      <c r="C36" s="0" t="s">
        <v>2532</v>
      </c>
      <c r="D36" s="0" t="s">
        <v>2539</v>
      </c>
      <c r="E36" s="0" t="s">
        <v>2540</v>
      </c>
      <c r="F36" s="0" t="s">
        <v>2473</v>
      </c>
      <c r="G36" s="0" t="s">
        <v>1600</v>
      </c>
    </row>
    <row customHeight="1" ht="11.25">
      <c r="A37" s="0" t="s">
        <v>16</v>
      </c>
      <c r="B37" s="0" t="s">
        <v>2531</v>
      </c>
      <c r="C37" s="0" t="s">
        <v>2532</v>
      </c>
      <c r="D37" s="0" t="s">
        <v>2541</v>
      </c>
      <c r="E37" s="0" t="s">
        <v>2542</v>
      </c>
      <c r="F37" s="0" t="s">
        <v>2473</v>
      </c>
      <c r="G37" s="0" t="s">
        <v>1604</v>
      </c>
    </row>
    <row customHeight="1" ht="11.25">
      <c r="A38" s="0" t="s">
        <v>16</v>
      </c>
      <c r="B38" s="0" t="s">
        <v>2531</v>
      </c>
      <c r="C38" s="0" t="s">
        <v>2532</v>
      </c>
      <c r="D38" s="0" t="s">
        <v>2543</v>
      </c>
      <c r="E38" s="0" t="s">
        <v>2544</v>
      </c>
      <c r="F38" s="0" t="s">
        <v>2473</v>
      </c>
      <c r="G38" s="0" t="s">
        <v>1612</v>
      </c>
    </row>
    <row customHeight="1" ht="11.25">
      <c r="A39" s="0" t="s">
        <v>16</v>
      </c>
      <c r="B39" s="0" t="s">
        <v>2545</v>
      </c>
      <c r="C39" s="0" t="s">
        <v>2546</v>
      </c>
      <c r="D39" s="0" t="s">
        <v>2547</v>
      </c>
      <c r="E39" s="0" t="s">
        <v>2548</v>
      </c>
      <c r="F39" s="0" t="s">
        <v>2473</v>
      </c>
      <c r="G39" s="0" t="s">
        <v>1618</v>
      </c>
    </row>
    <row customHeight="1" ht="11.25">
      <c r="A40" s="0" t="s">
        <v>16</v>
      </c>
      <c r="B40" s="0" t="s">
        <v>2545</v>
      </c>
      <c r="C40" s="0" t="s">
        <v>2546</v>
      </c>
      <c r="D40" s="0" t="s">
        <v>2549</v>
      </c>
      <c r="E40" s="0" t="s">
        <v>2550</v>
      </c>
      <c r="F40" s="0" t="s">
        <v>2473</v>
      </c>
      <c r="G40" s="0" t="s">
        <v>1623</v>
      </c>
    </row>
    <row customHeight="1" ht="11.25">
      <c r="A41" s="0" t="s">
        <v>16</v>
      </c>
      <c r="B41" s="0" t="s">
        <v>2545</v>
      </c>
      <c r="C41" s="0" t="s">
        <v>2546</v>
      </c>
      <c r="D41" s="0" t="s">
        <v>2551</v>
      </c>
      <c r="E41" s="0" t="s">
        <v>2552</v>
      </c>
      <c r="F41" s="0" t="s">
        <v>2473</v>
      </c>
      <c r="G41" s="0" t="s">
        <v>1627</v>
      </c>
    </row>
    <row customHeight="1" ht="11.25">
      <c r="A42" s="0" t="s">
        <v>16</v>
      </c>
      <c r="B42" s="0" t="s">
        <v>2545</v>
      </c>
      <c r="C42" s="0" t="s">
        <v>2546</v>
      </c>
      <c r="D42" s="0" t="s">
        <v>2553</v>
      </c>
      <c r="E42" s="0" t="s">
        <v>2554</v>
      </c>
      <c r="F42" s="0" t="s">
        <v>2473</v>
      </c>
      <c r="G42" s="0" t="s">
        <v>1630</v>
      </c>
    </row>
    <row customHeight="1" ht="11.25">
      <c r="A43" s="0" t="s">
        <v>16</v>
      </c>
      <c r="B43" s="0" t="s">
        <v>2545</v>
      </c>
      <c r="C43" s="0" t="s">
        <v>2546</v>
      </c>
      <c r="D43" s="0" t="s">
        <v>2545</v>
      </c>
      <c r="E43" s="0" t="s">
        <v>2546</v>
      </c>
      <c r="F43" s="0" t="s">
        <v>2470</v>
      </c>
      <c r="G43" s="0" t="s">
        <v>1637</v>
      </c>
    </row>
    <row customHeight="1" ht="11.25">
      <c r="A44" s="0" t="s">
        <v>16</v>
      </c>
      <c r="B44" s="0" t="s">
        <v>2545</v>
      </c>
      <c r="C44" s="0" t="s">
        <v>2546</v>
      </c>
      <c r="D44" s="0" t="s">
        <v>2555</v>
      </c>
      <c r="E44" s="0" t="s">
        <v>2556</v>
      </c>
      <c r="F44" s="0" t="s">
        <v>2473</v>
      </c>
      <c r="G44" s="0" t="s">
        <v>1646</v>
      </c>
    </row>
    <row customHeight="1" ht="11.25">
      <c r="A45" s="0" t="s">
        <v>16</v>
      </c>
      <c r="B45" s="0" t="s">
        <v>2545</v>
      </c>
      <c r="C45" s="0" t="s">
        <v>2546</v>
      </c>
      <c r="D45" s="0" t="s">
        <v>2557</v>
      </c>
      <c r="E45" s="0" t="s">
        <v>2558</v>
      </c>
      <c r="F45" s="0" t="s">
        <v>2473</v>
      </c>
      <c r="G45" s="0" t="s">
        <v>1651</v>
      </c>
    </row>
    <row customHeight="1" ht="11.25">
      <c r="A46" s="0" t="s">
        <v>16</v>
      </c>
      <c r="B46" s="0" t="s">
        <v>2545</v>
      </c>
      <c r="C46" s="0" t="s">
        <v>2546</v>
      </c>
      <c r="D46" s="0" t="s">
        <v>2559</v>
      </c>
      <c r="E46" s="0" t="s">
        <v>2560</v>
      </c>
      <c r="F46" s="0" t="s">
        <v>2473</v>
      </c>
      <c r="G46" s="0" t="s">
        <v>1654</v>
      </c>
    </row>
    <row customHeight="1" ht="11.25">
      <c r="A47" s="0" t="s">
        <v>16</v>
      </c>
      <c r="B47" s="0" t="s">
        <v>2545</v>
      </c>
      <c r="C47" s="0" t="s">
        <v>2546</v>
      </c>
      <c r="D47" s="0" t="s">
        <v>2561</v>
      </c>
      <c r="E47" s="0" t="s">
        <v>2562</v>
      </c>
      <c r="F47" s="0" t="s">
        <v>2473</v>
      </c>
      <c r="G47" s="0" t="s">
        <v>1660</v>
      </c>
    </row>
    <row customHeight="1" ht="11.25">
      <c r="A48" s="0" t="s">
        <v>16</v>
      </c>
      <c r="B48" s="0" t="s">
        <v>2545</v>
      </c>
      <c r="C48" s="0" t="s">
        <v>2546</v>
      </c>
      <c r="D48" s="0" t="s">
        <v>2563</v>
      </c>
      <c r="E48" s="0" t="s">
        <v>2564</v>
      </c>
      <c r="F48" s="0" t="s">
        <v>2473</v>
      </c>
      <c r="G48" s="0" t="s">
        <v>1665</v>
      </c>
    </row>
    <row customHeight="1" ht="11.25">
      <c r="A49" s="0" t="s">
        <v>16</v>
      </c>
      <c r="B49" s="0" t="s">
        <v>2545</v>
      </c>
      <c r="C49" s="0" t="s">
        <v>2546</v>
      </c>
      <c r="D49" s="0" t="s">
        <v>2565</v>
      </c>
      <c r="E49" s="0" t="s">
        <v>2566</v>
      </c>
      <c r="F49" s="0" t="s">
        <v>2473</v>
      </c>
      <c r="G49" s="0" t="s">
        <v>1668</v>
      </c>
    </row>
    <row customHeight="1" ht="11.25">
      <c r="A50" s="0" t="s">
        <v>16</v>
      </c>
      <c r="B50" s="0" t="s">
        <v>2545</v>
      </c>
      <c r="C50" s="0" t="s">
        <v>2546</v>
      </c>
      <c r="D50" s="0" t="s">
        <v>2567</v>
      </c>
      <c r="E50" s="0" t="s">
        <v>2568</v>
      </c>
      <c r="F50" s="0" t="s">
        <v>2473</v>
      </c>
      <c r="G50" s="0" t="s">
        <v>1672</v>
      </c>
    </row>
    <row customHeight="1" ht="11.25">
      <c r="A51" s="0" t="s">
        <v>16</v>
      </c>
      <c r="B51" s="0" t="s">
        <v>2545</v>
      </c>
      <c r="C51" s="0" t="s">
        <v>2546</v>
      </c>
      <c r="D51" s="0" t="s">
        <v>2569</v>
      </c>
      <c r="E51" s="0" t="s">
        <v>2570</v>
      </c>
      <c r="F51" s="0" t="s">
        <v>2473</v>
      </c>
      <c r="G51" s="0" t="s">
        <v>1677</v>
      </c>
    </row>
    <row customHeight="1" ht="11.25">
      <c r="A52" s="0" t="s">
        <v>16</v>
      </c>
      <c r="B52" s="0" t="s">
        <v>2545</v>
      </c>
      <c r="C52" s="0" t="s">
        <v>2546</v>
      </c>
      <c r="D52" s="0" t="s">
        <v>2571</v>
      </c>
      <c r="E52" s="0" t="s">
        <v>2572</v>
      </c>
      <c r="F52" s="0" t="s">
        <v>2473</v>
      </c>
      <c r="G52" s="0" t="s">
        <v>1681</v>
      </c>
    </row>
    <row customHeight="1" ht="11.25">
      <c r="A53" s="0" t="s">
        <v>16</v>
      </c>
      <c r="B53" s="0" t="s">
        <v>2545</v>
      </c>
      <c r="C53" s="0" t="s">
        <v>2546</v>
      </c>
      <c r="D53" s="0" t="s">
        <v>2573</v>
      </c>
      <c r="E53" s="0" t="s">
        <v>2574</v>
      </c>
      <c r="F53" s="0" t="s">
        <v>2473</v>
      </c>
      <c r="G53" s="0" t="s">
        <v>1683</v>
      </c>
    </row>
    <row customHeight="1" ht="11.25">
      <c r="A54" s="0" t="s">
        <v>16</v>
      </c>
      <c r="B54" s="0" t="s">
        <v>2575</v>
      </c>
      <c r="C54" s="0" t="s">
        <v>2576</v>
      </c>
      <c r="D54" s="0" t="s">
        <v>2577</v>
      </c>
      <c r="E54" s="0" t="s">
        <v>2578</v>
      </c>
      <c r="F54" s="0" t="s">
        <v>2473</v>
      </c>
      <c r="G54" s="0" t="s">
        <v>1686</v>
      </c>
    </row>
    <row customHeight="1" ht="11.25">
      <c r="A55" s="0" t="s">
        <v>16</v>
      </c>
      <c r="B55" s="0" t="s">
        <v>2575</v>
      </c>
      <c r="C55" s="0" t="s">
        <v>2576</v>
      </c>
      <c r="D55" s="0" t="s">
        <v>2579</v>
      </c>
      <c r="E55" s="0" t="s">
        <v>2580</v>
      </c>
      <c r="F55" s="0" t="s">
        <v>2473</v>
      </c>
      <c r="G55" s="0" t="s">
        <v>1690</v>
      </c>
    </row>
    <row customHeight="1" ht="11.25">
      <c r="A56" s="0" t="s">
        <v>16</v>
      </c>
      <c r="B56" s="0" t="s">
        <v>2575</v>
      </c>
      <c r="C56" s="0" t="s">
        <v>2576</v>
      </c>
      <c r="D56" s="0" t="s">
        <v>2581</v>
      </c>
      <c r="E56" s="0" t="s">
        <v>2582</v>
      </c>
      <c r="F56" s="0" t="s">
        <v>2473</v>
      </c>
      <c r="G56" s="0" t="s">
        <v>1693</v>
      </c>
    </row>
    <row customHeight="1" ht="11.25">
      <c r="A57" s="0" t="s">
        <v>16</v>
      </c>
      <c r="B57" s="0" t="s">
        <v>2575</v>
      </c>
      <c r="C57" s="0" t="s">
        <v>2576</v>
      </c>
      <c r="D57" s="0" t="s">
        <v>2583</v>
      </c>
      <c r="E57" s="0" t="s">
        <v>2584</v>
      </c>
      <c r="F57" s="0" t="s">
        <v>2473</v>
      </c>
      <c r="G57" s="0" t="s">
        <v>1696</v>
      </c>
    </row>
    <row customHeight="1" ht="11.25">
      <c r="A58" s="0" t="s">
        <v>16</v>
      </c>
      <c r="B58" s="0" t="s">
        <v>2575</v>
      </c>
      <c r="C58" s="0" t="s">
        <v>2576</v>
      </c>
      <c r="D58" s="0" t="s">
        <v>2575</v>
      </c>
      <c r="E58" s="0" t="s">
        <v>2576</v>
      </c>
      <c r="F58" s="0" t="s">
        <v>2470</v>
      </c>
      <c r="G58" s="0" t="s">
        <v>1699</v>
      </c>
    </row>
    <row customHeight="1" ht="11.25">
      <c r="A59" s="0" t="s">
        <v>16</v>
      </c>
      <c r="B59" s="0" t="s">
        <v>2575</v>
      </c>
      <c r="C59" s="0" t="s">
        <v>2576</v>
      </c>
      <c r="D59" s="0" t="s">
        <v>2585</v>
      </c>
      <c r="E59" s="0" t="s">
        <v>2586</v>
      </c>
      <c r="F59" s="0" t="s">
        <v>2473</v>
      </c>
      <c r="G59" s="0" t="s">
        <v>1703</v>
      </c>
    </row>
    <row customHeight="1" ht="11.25">
      <c r="A60" s="0" t="s">
        <v>16</v>
      </c>
      <c r="B60" s="0" t="s">
        <v>2575</v>
      </c>
      <c r="C60" s="0" t="s">
        <v>2576</v>
      </c>
      <c r="D60" s="0" t="s">
        <v>2587</v>
      </c>
      <c r="E60" s="0" t="s">
        <v>2588</v>
      </c>
      <c r="F60" s="0" t="s">
        <v>2473</v>
      </c>
      <c r="G60" s="0" t="s">
        <v>1706</v>
      </c>
    </row>
    <row customHeight="1" ht="11.25">
      <c r="A61" s="0" t="s">
        <v>16</v>
      </c>
      <c r="B61" s="0" t="s">
        <v>2575</v>
      </c>
      <c r="C61" s="0" t="s">
        <v>2576</v>
      </c>
      <c r="D61" s="0" t="s">
        <v>2589</v>
      </c>
      <c r="E61" s="0" t="s">
        <v>2590</v>
      </c>
      <c r="F61" s="0" t="s">
        <v>2473</v>
      </c>
      <c r="G61" s="0" t="s">
        <v>2591</v>
      </c>
    </row>
    <row customHeight="1" ht="11.25">
      <c r="A62" s="0" t="s">
        <v>16</v>
      </c>
      <c r="B62" s="0" t="s">
        <v>99</v>
      </c>
      <c r="C62" s="0" t="s">
        <v>2592</v>
      </c>
      <c r="D62" s="0" t="s">
        <v>2593</v>
      </c>
      <c r="E62" s="0" t="s">
        <v>2594</v>
      </c>
      <c r="F62" s="0" t="s">
        <v>2473</v>
      </c>
      <c r="G62" s="0" t="s">
        <v>2595</v>
      </c>
    </row>
    <row customHeight="1" ht="11.25">
      <c r="A63" s="0" t="s">
        <v>16</v>
      </c>
      <c r="B63" s="0" t="s">
        <v>99</v>
      </c>
      <c r="C63" s="0" t="s">
        <v>2592</v>
      </c>
      <c r="D63" s="0" t="s">
        <v>2596</v>
      </c>
      <c r="E63" s="0" t="s">
        <v>2597</v>
      </c>
      <c r="F63" s="0" t="s">
        <v>2473</v>
      </c>
      <c r="G63" s="0" t="s">
        <v>2598</v>
      </c>
    </row>
    <row customHeight="1" ht="11.25">
      <c r="A64" s="0" t="s">
        <v>16</v>
      </c>
      <c r="B64" s="0" t="s">
        <v>99</v>
      </c>
      <c r="C64" s="0" t="s">
        <v>2592</v>
      </c>
      <c r="D64" s="0" t="s">
        <v>2599</v>
      </c>
      <c r="E64" s="0" t="s">
        <v>2600</v>
      </c>
      <c r="F64" s="0" t="s">
        <v>2473</v>
      </c>
      <c r="G64" s="0" t="s">
        <v>2601</v>
      </c>
    </row>
    <row customHeight="1" ht="11.25">
      <c r="A65" s="0" t="s">
        <v>16</v>
      </c>
      <c r="B65" s="0" t="s">
        <v>99</v>
      </c>
      <c r="C65" s="0" t="s">
        <v>2592</v>
      </c>
      <c r="D65" s="0" t="s">
        <v>2602</v>
      </c>
      <c r="E65" s="0" t="s">
        <v>2603</v>
      </c>
      <c r="F65" s="0" t="s">
        <v>2473</v>
      </c>
      <c r="G65" s="0" t="s">
        <v>2604</v>
      </c>
    </row>
    <row customHeight="1" ht="11.25">
      <c r="A66" s="0" t="s">
        <v>16</v>
      </c>
      <c r="B66" s="0" t="s">
        <v>99</v>
      </c>
      <c r="C66" s="0" t="s">
        <v>2592</v>
      </c>
      <c r="D66" s="0" t="s">
        <v>2605</v>
      </c>
      <c r="E66" s="0" t="s">
        <v>2606</v>
      </c>
      <c r="F66" s="0" t="s">
        <v>2473</v>
      </c>
      <c r="G66" s="0" t="s">
        <v>2023</v>
      </c>
    </row>
    <row customHeight="1" ht="11.25">
      <c r="A67" s="0" t="s">
        <v>16</v>
      </c>
      <c r="B67" s="0" t="s">
        <v>99</v>
      </c>
      <c r="C67" s="0" t="s">
        <v>2592</v>
      </c>
      <c r="D67" s="0" t="s">
        <v>2607</v>
      </c>
      <c r="E67" s="0" t="s">
        <v>2608</v>
      </c>
      <c r="F67" s="0" t="s">
        <v>2473</v>
      </c>
      <c r="G67" s="0" t="s">
        <v>2609</v>
      </c>
    </row>
    <row customHeight="1" ht="11.25">
      <c r="A68" s="0" t="s">
        <v>16</v>
      </c>
      <c r="B68" s="0" t="s">
        <v>99</v>
      </c>
      <c r="C68" s="0" t="s">
        <v>2592</v>
      </c>
      <c r="D68" s="0" t="s">
        <v>2610</v>
      </c>
      <c r="E68" s="0" t="s">
        <v>2611</v>
      </c>
      <c r="F68" s="0" t="s">
        <v>2473</v>
      </c>
      <c r="G68" s="0" t="s">
        <v>2226</v>
      </c>
    </row>
    <row customHeight="1" ht="11.25">
      <c r="A69" s="0" t="s">
        <v>16</v>
      </c>
      <c r="B69" s="0" t="s">
        <v>99</v>
      </c>
      <c r="C69" s="0" t="s">
        <v>2592</v>
      </c>
      <c r="D69" s="0" t="s">
        <v>99</v>
      </c>
      <c r="E69" s="0" t="s">
        <v>2592</v>
      </c>
      <c r="F69" s="0" t="s">
        <v>2470</v>
      </c>
      <c r="G69" s="0" t="s">
        <v>2612</v>
      </c>
    </row>
    <row customHeight="1" ht="11.25">
      <c r="A70" s="0" t="s">
        <v>16</v>
      </c>
      <c r="B70" s="0" t="s">
        <v>99</v>
      </c>
      <c r="C70" s="0" t="s">
        <v>2592</v>
      </c>
      <c r="D70" s="0" t="s">
        <v>105</v>
      </c>
      <c r="E70" s="0" t="s">
        <v>106</v>
      </c>
      <c r="F70" s="0" t="s">
        <v>2473</v>
      </c>
      <c r="G70" s="0" t="s">
        <v>104</v>
      </c>
    </row>
    <row customHeight="1" ht="11.25">
      <c r="A71" s="0" t="s">
        <v>16</v>
      </c>
      <c r="B71" s="0" t="s">
        <v>99</v>
      </c>
      <c r="C71" s="0" t="s">
        <v>2592</v>
      </c>
      <c r="D71" s="0" t="s">
        <v>2613</v>
      </c>
      <c r="E71" s="0" t="s">
        <v>2614</v>
      </c>
      <c r="F71" s="0" t="s">
        <v>2473</v>
      </c>
      <c r="G71" s="0" t="s">
        <v>2615</v>
      </c>
    </row>
    <row customHeight="1" ht="11.25">
      <c r="A72" s="0" t="s">
        <v>16</v>
      </c>
      <c r="B72" s="0" t="s">
        <v>99</v>
      </c>
      <c r="C72" s="0" t="s">
        <v>2592</v>
      </c>
      <c r="D72" s="0" t="s">
        <v>2616</v>
      </c>
      <c r="E72" s="0" t="s">
        <v>2617</v>
      </c>
      <c r="F72" s="0" t="s">
        <v>2473</v>
      </c>
      <c r="G72" s="0" t="s">
        <v>2618</v>
      </c>
    </row>
    <row customHeight="1" ht="11.25">
      <c r="A73" s="0" t="s">
        <v>16</v>
      </c>
      <c r="B73" s="0" t="s">
        <v>99</v>
      </c>
      <c r="C73" s="0" t="s">
        <v>2592</v>
      </c>
      <c r="D73" s="0" t="s">
        <v>2619</v>
      </c>
      <c r="E73" s="0" t="s">
        <v>2620</v>
      </c>
      <c r="F73" s="0" t="s">
        <v>2473</v>
      </c>
      <c r="G73" s="0" t="s">
        <v>2621</v>
      </c>
    </row>
    <row customHeight="1" ht="11.25">
      <c r="A74" s="0" t="s">
        <v>16</v>
      </c>
      <c r="B74" s="0" t="s">
        <v>99</v>
      </c>
      <c r="C74" s="0" t="s">
        <v>2592</v>
      </c>
      <c r="D74" s="0" t="s">
        <v>2622</v>
      </c>
      <c r="E74" s="0" t="s">
        <v>2623</v>
      </c>
      <c r="F74" s="0" t="s">
        <v>2473</v>
      </c>
      <c r="G74" s="0" t="s">
        <v>2624</v>
      </c>
    </row>
    <row customHeight="1" ht="11.25">
      <c r="A75" s="0" t="s">
        <v>16</v>
      </c>
      <c r="B75" s="0" t="s">
        <v>99</v>
      </c>
      <c r="C75" s="0" t="s">
        <v>2592</v>
      </c>
      <c r="D75" s="0" t="s">
        <v>2625</v>
      </c>
      <c r="E75" s="0" t="s">
        <v>2626</v>
      </c>
      <c r="F75" s="0" t="s">
        <v>2473</v>
      </c>
      <c r="G75" s="0" t="s">
        <v>2627</v>
      </c>
    </row>
    <row customHeight="1" ht="11.25">
      <c r="A76" s="0" t="s">
        <v>16</v>
      </c>
      <c r="B76" s="0" t="s">
        <v>99</v>
      </c>
      <c r="C76" s="0" t="s">
        <v>2592</v>
      </c>
      <c r="D76" s="0" t="s">
        <v>2628</v>
      </c>
      <c r="E76" s="0" t="s">
        <v>2629</v>
      </c>
      <c r="F76" s="0" t="s">
        <v>2473</v>
      </c>
      <c r="G76" s="0" t="s">
        <v>2630</v>
      </c>
    </row>
    <row customHeight="1" ht="11.25">
      <c r="A77" s="0" t="s">
        <v>16</v>
      </c>
      <c r="B77" s="0" t="s">
        <v>99</v>
      </c>
      <c r="C77" s="0" t="s">
        <v>2592</v>
      </c>
      <c r="D77" s="0" t="s">
        <v>2631</v>
      </c>
      <c r="E77" s="0" t="s">
        <v>2632</v>
      </c>
      <c r="F77" s="0" t="s">
        <v>2473</v>
      </c>
      <c r="G77" s="0" t="s">
        <v>2633</v>
      </c>
    </row>
    <row customHeight="1" ht="11.25">
      <c r="A78" s="0" t="s">
        <v>16</v>
      </c>
      <c r="B78" s="0" t="s">
        <v>99</v>
      </c>
      <c r="C78" s="0" t="s">
        <v>2592</v>
      </c>
      <c r="D78" s="0" t="s">
        <v>2634</v>
      </c>
      <c r="E78" s="0" t="s">
        <v>2635</v>
      </c>
      <c r="F78" s="0" t="s">
        <v>2473</v>
      </c>
      <c r="G78" s="0" t="s">
        <v>2636</v>
      </c>
    </row>
    <row customHeight="1" ht="11.25">
      <c r="A79" s="0" t="s">
        <v>16</v>
      </c>
      <c r="B79" s="0" t="s">
        <v>99</v>
      </c>
      <c r="C79" s="0" t="s">
        <v>2592</v>
      </c>
      <c r="D79" s="0" t="s">
        <v>2637</v>
      </c>
      <c r="E79" s="0" t="s">
        <v>2638</v>
      </c>
      <c r="F79" s="0" t="s">
        <v>2473</v>
      </c>
      <c r="G79" s="0" t="s">
        <v>2639</v>
      </c>
    </row>
    <row customHeight="1" ht="11.25">
      <c r="A80" s="0" t="s">
        <v>16</v>
      </c>
      <c r="B80" s="0" t="s">
        <v>2640</v>
      </c>
      <c r="C80" s="0" t="s">
        <v>2641</v>
      </c>
      <c r="D80" s="0" t="s">
        <v>2642</v>
      </c>
      <c r="E80" s="0" t="s">
        <v>2643</v>
      </c>
      <c r="F80" s="0" t="s">
        <v>2473</v>
      </c>
      <c r="G80" s="0" t="s">
        <v>2644</v>
      </c>
    </row>
    <row customHeight="1" ht="11.25">
      <c r="A81" s="0" t="s">
        <v>16</v>
      </c>
      <c r="B81" s="0" t="s">
        <v>2640</v>
      </c>
      <c r="C81" s="0" t="s">
        <v>2641</v>
      </c>
      <c r="D81" s="0" t="s">
        <v>2645</v>
      </c>
      <c r="E81" s="0" t="s">
        <v>2646</v>
      </c>
      <c r="F81" s="0" t="s">
        <v>2473</v>
      </c>
      <c r="G81" s="0" t="s">
        <v>2647</v>
      </c>
    </row>
    <row customHeight="1" ht="11.25">
      <c r="A82" s="0" t="s">
        <v>16</v>
      </c>
      <c r="B82" s="0" t="s">
        <v>2640</v>
      </c>
      <c r="C82" s="0" t="s">
        <v>2641</v>
      </c>
      <c r="D82" s="0" t="s">
        <v>2648</v>
      </c>
      <c r="E82" s="0" t="s">
        <v>2649</v>
      </c>
      <c r="F82" s="0" t="s">
        <v>2478</v>
      </c>
      <c r="G82" s="0" t="s">
        <v>2650</v>
      </c>
    </row>
    <row customHeight="1" ht="11.25">
      <c r="A83" s="0" t="s">
        <v>16</v>
      </c>
      <c r="B83" s="0" t="s">
        <v>2640</v>
      </c>
      <c r="C83" s="0" t="s">
        <v>2641</v>
      </c>
      <c r="D83" s="0" t="s">
        <v>2651</v>
      </c>
      <c r="E83" s="0" t="s">
        <v>2652</v>
      </c>
      <c r="F83" s="0" t="s">
        <v>2473</v>
      </c>
      <c r="G83" s="0" t="s">
        <v>2653</v>
      </c>
    </row>
    <row customHeight="1" ht="11.25">
      <c r="A84" s="0" t="s">
        <v>16</v>
      </c>
      <c r="B84" s="0" t="s">
        <v>2640</v>
      </c>
      <c r="C84" s="0" t="s">
        <v>2641</v>
      </c>
      <c r="D84" s="0" t="s">
        <v>2654</v>
      </c>
      <c r="E84" s="0" t="s">
        <v>2655</v>
      </c>
      <c r="F84" s="0" t="s">
        <v>2473</v>
      </c>
      <c r="G84" s="0" t="s">
        <v>2656</v>
      </c>
    </row>
    <row customHeight="1" ht="11.25">
      <c r="A85" s="0" t="s">
        <v>16</v>
      </c>
      <c r="B85" s="0" t="s">
        <v>2640</v>
      </c>
      <c r="C85" s="0" t="s">
        <v>2641</v>
      </c>
      <c r="D85" s="0" t="s">
        <v>2657</v>
      </c>
      <c r="E85" s="0" t="s">
        <v>2658</v>
      </c>
      <c r="F85" s="0" t="s">
        <v>2473</v>
      </c>
      <c r="G85" s="0" t="s">
        <v>2659</v>
      </c>
    </row>
    <row customHeight="1" ht="11.25">
      <c r="A86" s="0" t="s">
        <v>16</v>
      </c>
      <c r="B86" s="0" t="s">
        <v>2640</v>
      </c>
      <c r="C86" s="0" t="s">
        <v>2641</v>
      </c>
      <c r="D86" s="0" t="s">
        <v>2660</v>
      </c>
      <c r="E86" s="0" t="s">
        <v>2661</v>
      </c>
      <c r="F86" s="0" t="s">
        <v>2473</v>
      </c>
      <c r="G86" s="0" t="s">
        <v>2662</v>
      </c>
    </row>
    <row customHeight="1" ht="11.25">
      <c r="A87" s="0" t="s">
        <v>16</v>
      </c>
      <c r="B87" s="0" t="s">
        <v>2640</v>
      </c>
      <c r="C87" s="0" t="s">
        <v>2641</v>
      </c>
      <c r="D87" s="0" t="s">
        <v>2640</v>
      </c>
      <c r="E87" s="0" t="s">
        <v>2641</v>
      </c>
      <c r="F87" s="0" t="s">
        <v>2470</v>
      </c>
      <c r="G87" s="0" t="s">
        <v>2663</v>
      </c>
    </row>
    <row customHeight="1" ht="11.25">
      <c r="A88" s="0" t="s">
        <v>16</v>
      </c>
      <c r="B88" s="0" t="s">
        <v>2640</v>
      </c>
      <c r="C88" s="0" t="s">
        <v>2641</v>
      </c>
      <c r="D88" s="0" t="s">
        <v>2664</v>
      </c>
      <c r="E88" s="0" t="s">
        <v>2665</v>
      </c>
      <c r="F88" s="0" t="s">
        <v>2473</v>
      </c>
      <c r="G88" s="0" t="s">
        <v>2666</v>
      </c>
    </row>
    <row customHeight="1" ht="11.25">
      <c r="A89" s="0" t="s">
        <v>16</v>
      </c>
      <c r="B89" s="0" t="s">
        <v>2640</v>
      </c>
      <c r="C89" s="0" t="s">
        <v>2641</v>
      </c>
      <c r="D89" s="0" t="s">
        <v>2667</v>
      </c>
      <c r="E89" s="0" t="s">
        <v>2668</v>
      </c>
      <c r="F89" s="0" t="s">
        <v>2473</v>
      </c>
      <c r="G89" s="0" t="s">
        <v>2669</v>
      </c>
    </row>
    <row customHeight="1" ht="11.25">
      <c r="A90" s="0" t="s">
        <v>16</v>
      </c>
      <c r="B90" s="0" t="s">
        <v>2640</v>
      </c>
      <c r="C90" s="0" t="s">
        <v>2641</v>
      </c>
      <c r="D90" s="0" t="s">
        <v>2670</v>
      </c>
      <c r="E90" s="0" t="s">
        <v>2671</v>
      </c>
      <c r="F90" s="0" t="s">
        <v>2473</v>
      </c>
      <c r="G90" s="0" t="s">
        <v>2672</v>
      </c>
    </row>
    <row customHeight="1" ht="11.25">
      <c r="A91" s="0" t="s">
        <v>16</v>
      </c>
      <c r="B91" s="0" t="s">
        <v>2640</v>
      </c>
      <c r="C91" s="0" t="s">
        <v>2641</v>
      </c>
      <c r="D91" s="0" t="s">
        <v>2673</v>
      </c>
      <c r="E91" s="0" t="s">
        <v>2674</v>
      </c>
      <c r="F91" s="0" t="s">
        <v>2473</v>
      </c>
      <c r="G91" s="0" t="s">
        <v>2675</v>
      </c>
    </row>
    <row customHeight="1" ht="11.25">
      <c r="A92" s="0" t="s">
        <v>16</v>
      </c>
      <c r="B92" s="0" t="s">
        <v>2676</v>
      </c>
      <c r="C92" s="0" t="s">
        <v>2677</v>
      </c>
      <c r="D92" s="0" t="s">
        <v>2678</v>
      </c>
      <c r="E92" s="0" t="s">
        <v>2679</v>
      </c>
      <c r="F92" s="0" t="s">
        <v>2473</v>
      </c>
      <c r="G92" s="0" t="s">
        <v>2680</v>
      </c>
    </row>
    <row customHeight="1" ht="11.25">
      <c r="A93" s="0" t="s">
        <v>16</v>
      </c>
      <c r="B93" s="0" t="s">
        <v>2676</v>
      </c>
      <c r="C93" s="0" t="s">
        <v>2677</v>
      </c>
      <c r="D93" s="0" t="s">
        <v>2681</v>
      </c>
      <c r="E93" s="0" t="s">
        <v>2682</v>
      </c>
      <c r="F93" s="0" t="s">
        <v>2473</v>
      </c>
      <c r="G93" s="0" t="s">
        <v>2683</v>
      </c>
    </row>
    <row customHeight="1" ht="11.25">
      <c r="A94" s="0" t="s">
        <v>16</v>
      </c>
      <c r="B94" s="0" t="s">
        <v>2676</v>
      </c>
      <c r="C94" s="0" t="s">
        <v>2677</v>
      </c>
      <c r="D94" s="0" t="s">
        <v>2684</v>
      </c>
      <c r="E94" s="0" t="s">
        <v>2685</v>
      </c>
      <c r="F94" s="0" t="s">
        <v>2473</v>
      </c>
      <c r="G94" s="0" t="s">
        <v>2686</v>
      </c>
    </row>
    <row customHeight="1" ht="11.25">
      <c r="A95" s="0" t="s">
        <v>16</v>
      </c>
      <c r="B95" s="0" t="s">
        <v>2676</v>
      </c>
      <c r="C95" s="0" t="s">
        <v>2677</v>
      </c>
      <c r="D95" s="0" t="s">
        <v>2687</v>
      </c>
      <c r="E95" s="0" t="s">
        <v>2688</v>
      </c>
      <c r="F95" s="0" t="s">
        <v>2473</v>
      </c>
      <c r="G95" s="0" t="s">
        <v>2689</v>
      </c>
    </row>
    <row customHeight="1" ht="11.25">
      <c r="A96" s="0" t="s">
        <v>16</v>
      </c>
      <c r="B96" s="0" t="s">
        <v>2676</v>
      </c>
      <c r="C96" s="0" t="s">
        <v>2677</v>
      </c>
      <c r="D96" s="0" t="s">
        <v>2690</v>
      </c>
      <c r="E96" s="0" t="s">
        <v>2691</v>
      </c>
      <c r="F96" s="0" t="s">
        <v>2473</v>
      </c>
      <c r="G96" s="0" t="s">
        <v>2692</v>
      </c>
    </row>
    <row customHeight="1" ht="11.25">
      <c r="A97" s="0" t="s">
        <v>16</v>
      </c>
      <c r="B97" s="0" t="s">
        <v>2676</v>
      </c>
      <c r="C97" s="0" t="s">
        <v>2677</v>
      </c>
      <c r="D97" s="0" t="s">
        <v>2693</v>
      </c>
      <c r="E97" s="0" t="s">
        <v>2694</v>
      </c>
      <c r="F97" s="0" t="s">
        <v>2473</v>
      </c>
      <c r="G97" s="0" t="s">
        <v>2695</v>
      </c>
    </row>
    <row customHeight="1" ht="11.25">
      <c r="A98" s="0" t="s">
        <v>16</v>
      </c>
      <c r="B98" s="0" t="s">
        <v>2676</v>
      </c>
      <c r="C98" s="0" t="s">
        <v>2677</v>
      </c>
      <c r="D98" s="0" t="s">
        <v>2696</v>
      </c>
      <c r="E98" s="0" t="s">
        <v>2697</v>
      </c>
      <c r="F98" s="0" t="s">
        <v>2473</v>
      </c>
      <c r="G98" s="0" t="s">
        <v>2698</v>
      </c>
    </row>
    <row customHeight="1" ht="11.25">
      <c r="A99" s="0" t="s">
        <v>16</v>
      </c>
      <c r="B99" s="0" t="s">
        <v>2676</v>
      </c>
      <c r="C99" s="0" t="s">
        <v>2677</v>
      </c>
      <c r="D99" s="0" t="s">
        <v>2699</v>
      </c>
      <c r="E99" s="0" t="s">
        <v>2700</v>
      </c>
      <c r="F99" s="0" t="s">
        <v>2473</v>
      </c>
      <c r="G99" s="0" t="s">
        <v>2701</v>
      </c>
    </row>
    <row customHeight="1" ht="11.25">
      <c r="A100" s="0" t="s">
        <v>16</v>
      </c>
      <c r="B100" s="0" t="s">
        <v>2676</v>
      </c>
      <c r="C100" s="0" t="s">
        <v>2677</v>
      </c>
      <c r="D100" s="0" t="s">
        <v>2702</v>
      </c>
      <c r="E100" s="0" t="s">
        <v>2703</v>
      </c>
      <c r="F100" s="0" t="s">
        <v>2473</v>
      </c>
      <c r="G100" s="0" t="s">
        <v>2704</v>
      </c>
    </row>
    <row customHeight="1" ht="11.25">
      <c r="A101" s="0" t="s">
        <v>16</v>
      </c>
      <c r="B101" s="0" t="s">
        <v>2676</v>
      </c>
      <c r="C101" s="0" t="s">
        <v>2677</v>
      </c>
      <c r="D101" s="0" t="s">
        <v>2705</v>
      </c>
      <c r="E101" s="0" t="s">
        <v>2706</v>
      </c>
      <c r="F101" s="0" t="s">
        <v>2473</v>
      </c>
      <c r="G101" s="0" t="s">
        <v>2707</v>
      </c>
    </row>
    <row customHeight="1" ht="11.25">
      <c r="A102" s="0" t="s">
        <v>16</v>
      </c>
      <c r="B102" s="0" t="s">
        <v>2676</v>
      </c>
      <c r="C102" s="0" t="s">
        <v>2677</v>
      </c>
      <c r="D102" s="0" t="s">
        <v>2708</v>
      </c>
      <c r="E102" s="0" t="s">
        <v>2709</v>
      </c>
      <c r="F102" s="0" t="s">
        <v>2473</v>
      </c>
      <c r="G102" s="0" t="s">
        <v>2710</v>
      </c>
    </row>
    <row customHeight="1" ht="11.25">
      <c r="A103" s="0" t="s">
        <v>16</v>
      </c>
      <c r="B103" s="0" t="s">
        <v>2676</v>
      </c>
      <c r="C103" s="0" t="s">
        <v>2677</v>
      </c>
      <c r="D103" s="0" t="s">
        <v>2711</v>
      </c>
      <c r="E103" s="0" t="s">
        <v>2712</v>
      </c>
      <c r="F103" s="0" t="s">
        <v>2473</v>
      </c>
      <c r="G103" s="0" t="s">
        <v>2713</v>
      </c>
    </row>
    <row customHeight="1" ht="11.25">
      <c r="A104" s="0" t="s">
        <v>16</v>
      </c>
      <c r="B104" s="0" t="s">
        <v>2676</v>
      </c>
      <c r="C104" s="0" t="s">
        <v>2677</v>
      </c>
      <c r="D104" s="0" t="s">
        <v>2714</v>
      </c>
      <c r="E104" s="0" t="s">
        <v>2715</v>
      </c>
      <c r="F104" s="0" t="s">
        <v>2473</v>
      </c>
      <c r="G104" s="0" t="s">
        <v>2716</v>
      </c>
    </row>
    <row customHeight="1" ht="11.25">
      <c r="A105" s="0" t="s">
        <v>16</v>
      </c>
      <c r="B105" s="0" t="s">
        <v>2676</v>
      </c>
      <c r="C105" s="0" t="s">
        <v>2677</v>
      </c>
      <c r="D105" s="0" t="s">
        <v>2717</v>
      </c>
      <c r="E105" s="0" t="s">
        <v>2718</v>
      </c>
      <c r="F105" s="0" t="s">
        <v>2473</v>
      </c>
      <c r="G105" s="0" t="s">
        <v>2719</v>
      </c>
    </row>
    <row customHeight="1" ht="11.25">
      <c r="A106" s="0" t="s">
        <v>16</v>
      </c>
      <c r="B106" s="0" t="s">
        <v>2676</v>
      </c>
      <c r="C106" s="0" t="s">
        <v>2677</v>
      </c>
      <c r="D106" s="0" t="s">
        <v>2720</v>
      </c>
      <c r="E106" s="0" t="s">
        <v>2721</v>
      </c>
      <c r="F106" s="0" t="s">
        <v>2473</v>
      </c>
      <c r="G106" s="0" t="s">
        <v>2722</v>
      </c>
    </row>
    <row customHeight="1" ht="11.25">
      <c r="A107" s="0" t="s">
        <v>16</v>
      </c>
      <c r="B107" s="0" t="s">
        <v>2676</v>
      </c>
      <c r="C107" s="0" t="s">
        <v>2677</v>
      </c>
      <c r="D107" s="0" t="s">
        <v>2723</v>
      </c>
      <c r="E107" s="0" t="s">
        <v>2724</v>
      </c>
      <c r="F107" s="0" t="s">
        <v>2473</v>
      </c>
      <c r="G107" s="0" t="s">
        <v>2725</v>
      </c>
    </row>
    <row customHeight="1" ht="11.25">
      <c r="A108" s="0" t="s">
        <v>16</v>
      </c>
      <c r="B108" s="0" t="s">
        <v>2676</v>
      </c>
      <c r="C108" s="0" t="s">
        <v>2677</v>
      </c>
      <c r="D108" s="0" t="s">
        <v>2676</v>
      </c>
      <c r="E108" s="0" t="s">
        <v>2677</v>
      </c>
      <c r="F108" s="0" t="s">
        <v>2470</v>
      </c>
      <c r="G108" s="0" t="s">
        <v>2726</v>
      </c>
    </row>
    <row customHeight="1" ht="11.25">
      <c r="A109" s="0" t="s">
        <v>16</v>
      </c>
      <c r="B109" s="0" t="s">
        <v>2676</v>
      </c>
      <c r="C109" s="0" t="s">
        <v>2677</v>
      </c>
      <c r="D109" s="0" t="s">
        <v>2727</v>
      </c>
      <c r="E109" s="0" t="s">
        <v>2728</v>
      </c>
      <c r="F109" s="0" t="s">
        <v>2473</v>
      </c>
      <c r="G109" s="0" t="s">
        <v>2729</v>
      </c>
    </row>
    <row customHeight="1" ht="11.25">
      <c r="A110" s="0" t="s">
        <v>16</v>
      </c>
      <c r="B110" s="0" t="s">
        <v>2676</v>
      </c>
      <c r="C110" s="0" t="s">
        <v>2677</v>
      </c>
      <c r="D110" s="0" t="s">
        <v>2730</v>
      </c>
      <c r="E110" s="0" t="s">
        <v>2731</v>
      </c>
      <c r="F110" s="0" t="s">
        <v>2473</v>
      </c>
      <c r="G110" s="0" t="s">
        <v>2732</v>
      </c>
    </row>
    <row customHeight="1" ht="11.25">
      <c r="A111" s="0" t="s">
        <v>16</v>
      </c>
      <c r="B111" s="0" t="s">
        <v>2676</v>
      </c>
      <c r="C111" s="0" t="s">
        <v>2677</v>
      </c>
      <c r="D111" s="0" t="s">
        <v>2733</v>
      </c>
      <c r="E111" s="0" t="s">
        <v>2734</v>
      </c>
      <c r="F111" s="0" t="s">
        <v>2473</v>
      </c>
      <c r="G111" s="0" t="s">
        <v>2735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11DB-743E-275C-ACBA-88109D2E08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2756</v>
      </c>
      <c r="B1" s="948" t="s">
        <v>2757</v>
      </c>
      <c r="C1" s="948" t="s">
        <v>1167</v>
      </c>
    </row>
    <row customHeight="1" ht="11.25">
      <c r="A2" s="948">
        <v>4189678</v>
      </c>
      <c r="B2" s="948" t="s">
        <v>2758</v>
      </c>
      <c r="C2" s="948" t="s">
        <v>2759</v>
      </c>
    </row>
    <row customHeight="1" ht="11.25">
      <c r="A3" s="948">
        <v>4190415</v>
      </c>
      <c r="B3" s="948" t="s">
        <v>2760</v>
      </c>
      <c r="C3" s="948" t="s">
        <v>2759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1B5A-8178-AF53-AC37-A902115908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2761</v>
      </c>
      <c r="B1" s="276" t="s">
        <v>2762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5E536-4FF7-A82D-0C35-EF7A5866C4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2763</v>
      </c>
      <c r="B1" s="0" t="b">
        <v>1</v>
      </c>
    </row>
    <row customHeight="1" ht="11.25">
      <c r="A2" s="0" t="s">
        <v>2764</v>
      </c>
      <c r="B2" s="0" t="b">
        <v>0</v>
      </c>
    </row>
    <row customHeight="1" ht="11.25">
      <c r="A3" s="0" t="s">
        <v>2765</v>
      </c>
      <c r="B3" s="0" t="b">
        <v>0</v>
      </c>
    </row>
    <row customHeight="1" ht="11.25">
      <c r="A4" s="0" t="s">
        <v>2766</v>
      </c>
      <c r="B4" s="0" t="b">
        <v>1</v>
      </c>
    </row>
    <row customHeight="1" ht="11.25">
      <c r="A5" s="0" t="s">
        <v>2767</v>
      </c>
      <c r="B5" s="0" t="b">
        <v>0</v>
      </c>
    </row>
    <row customHeight="1" ht="11.25">
      <c r="A6" s="0" t="s">
        <v>2768</v>
      </c>
      <c r="B6" s="0" t="b">
        <v>0</v>
      </c>
    </row>
    <row customHeight="1" ht="11.25">
      <c r="A7" s="0" t="s">
        <v>2769</v>
      </c>
      <c r="B7" s="0" t="b">
        <v>0</v>
      </c>
    </row>
    <row customHeight="1" ht="11.25">
      <c r="A8" s="0" t="s">
        <v>2770</v>
      </c>
      <c r="B8" s="0" t="b">
        <v>0</v>
      </c>
    </row>
    <row customHeight="1" ht="11.25">
      <c r="A9" s="0" t="s">
        <v>2771</v>
      </c>
      <c r="B9" s="0" t="b">
        <v>0</v>
      </c>
    </row>
    <row customHeight="1" ht="11.25">
      <c r="A10" s="0" t="s">
        <v>2772</v>
      </c>
      <c r="B10" s="0" t="b">
        <v>0</v>
      </c>
    </row>
    <row customHeight="1" ht="11.25">
      <c r="A11" s="0" t="s">
        <v>2773</v>
      </c>
      <c r="B11" s="0" t="b">
        <v>1</v>
      </c>
    </row>
    <row customHeight="1" ht="11.25">
      <c r="A12" s="0" t="s">
        <v>2774</v>
      </c>
      <c r="B12" s="0" t="b">
        <v>0</v>
      </c>
    </row>
    <row customHeight="1" ht="11.25">
      <c r="A13" s="0" t="s">
        <v>2775</v>
      </c>
      <c r="B13" s="0" t="b">
        <v>0</v>
      </c>
    </row>
    <row customHeight="1" ht="11.25">
      <c r="A14" s="0" t="s">
        <v>2776</v>
      </c>
      <c r="B14" s="0" t="b">
        <v>0</v>
      </c>
    </row>
    <row customHeight="1" ht="11.25">
      <c r="A15" s="0" t="s">
        <v>2777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F1645-F08F-A538-8A27-ACB6BD8BD6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D9B4A-FD92-5973-8251-43E4F27E3C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2778</v>
      </c>
      <c r="B1" s="180" t="s">
        <v>2779</v>
      </c>
    </row>
    <row customHeight="1" ht="11.25">
      <c r="A2" s="175" t="s">
        <v>2780</v>
      </c>
      <c r="B2" s="175" t="s">
        <v>2781</v>
      </c>
    </row>
    <row customHeight="1" ht="11.25">
      <c r="A3" s="175" t="s">
        <v>2782</v>
      </c>
      <c r="B3" s="175" t="s">
        <v>2783</v>
      </c>
    </row>
    <row customHeight="1" ht="11.25">
      <c r="A4" s="175" t="s">
        <v>2784</v>
      </c>
      <c r="B4" s="175" t="s">
        <v>2785</v>
      </c>
    </row>
    <row customHeight="1" ht="11.25">
      <c r="A5" s="175" t="s">
        <v>2786</v>
      </c>
      <c r="B5" s="175" t="s">
        <v>2787</v>
      </c>
    </row>
    <row customHeight="1" ht="11.25">
      <c r="A6" s="175" t="s">
        <v>2788</v>
      </c>
      <c r="B6" s="175" t="s">
        <v>2789</v>
      </c>
    </row>
    <row customHeight="1" ht="11.25">
      <c r="A7" s="175" t="s">
        <v>2790</v>
      </c>
      <c r="B7" s="175" t="s">
        <v>2791</v>
      </c>
    </row>
    <row customHeight="1" ht="11.25">
      <c r="A8" s="175" t="s">
        <v>2792</v>
      </c>
      <c r="B8" s="175" t="s">
        <v>2793</v>
      </c>
    </row>
    <row customHeight="1" ht="11.25">
      <c r="A9" s="175" t="s">
        <v>2794</v>
      </c>
      <c r="B9" s="175" t="s">
        <v>2795</v>
      </c>
    </row>
    <row customHeight="1" ht="11.25">
      <c r="A10" s="175" t="s">
        <v>2796</v>
      </c>
      <c r="B10" s="175" t="s">
        <v>2797</v>
      </c>
    </row>
    <row customHeight="1" ht="11.25">
      <c r="A11" s="175" t="s">
        <v>2798</v>
      </c>
      <c r="B11" s="175" t="s">
        <v>2799</v>
      </c>
    </row>
    <row customHeight="1" ht="11.25">
      <c r="A12" s="175" t="s">
        <v>2800</v>
      </c>
      <c r="B12" s="175" t="s">
        <v>2801</v>
      </c>
    </row>
    <row customHeight="1" ht="11.25">
      <c r="A13" s="175" t="s">
        <v>2802</v>
      </c>
      <c r="B13" s="175" t="s">
        <v>2803</v>
      </c>
    </row>
    <row customHeight="1" ht="11.25">
      <c r="A14" s="175" t="s">
        <v>2804</v>
      </c>
      <c r="B14" s="175" t="s">
        <v>2805</v>
      </c>
    </row>
    <row customHeight="1" ht="11.25">
      <c r="A15" s="175" t="s">
        <v>2806</v>
      </c>
      <c r="B15" s="175" t="s">
        <v>2807</v>
      </c>
    </row>
    <row customHeight="1" ht="11.25">
      <c r="A16" s="175" t="s">
        <v>2808</v>
      </c>
      <c r="B16" s="175" t="s">
        <v>2809</v>
      </c>
    </row>
    <row customHeight="1" ht="11.25">
      <c r="A17" s="175" t="s">
        <v>2810</v>
      </c>
      <c r="B17" s="175" t="s">
        <v>2811</v>
      </c>
    </row>
    <row customHeight="1" ht="11.25">
      <c r="A18" s="175" t="s">
        <v>2812</v>
      </c>
      <c r="B18" s="175" t="s">
        <v>2813</v>
      </c>
    </row>
    <row customHeight="1" ht="11.25">
      <c r="A19" s="175" t="s">
        <v>2814</v>
      </c>
      <c r="B19" s="175" t="s">
        <v>2815</v>
      </c>
    </row>
    <row customHeight="1" ht="11.25">
      <c r="A20" s="175" t="s">
        <v>2816</v>
      </c>
      <c r="B20" s="175" t="s">
        <v>2817</v>
      </c>
    </row>
    <row customHeight="1" ht="11.25">
      <c r="A21" s="175" t="s">
        <v>2818</v>
      </c>
      <c r="B21" s="175" t="s">
        <v>2819</v>
      </c>
    </row>
    <row customHeight="1" ht="11.25">
      <c r="A22" s="175" t="s">
        <v>2820</v>
      </c>
      <c r="B22" s="175" t="s">
        <v>2821</v>
      </c>
    </row>
    <row customHeight="1" ht="11.25">
      <c r="A23" s="175" t="s">
        <v>2822</v>
      </c>
      <c r="B23" s="175" t="s">
        <v>2823</v>
      </c>
    </row>
    <row customHeight="1" ht="11.25">
      <c r="A24" s="175" t="s">
        <v>2824</v>
      </c>
      <c r="B24" s="175" t="s">
        <v>2825</v>
      </c>
    </row>
    <row customHeight="1" ht="11.25">
      <c r="A25" s="175" t="s">
        <v>2826</v>
      </c>
      <c r="B25" s="175" t="s">
        <v>2827</v>
      </c>
    </row>
    <row customHeight="1" ht="11.25">
      <c r="A26" s="175" t="s">
        <v>2828</v>
      </c>
      <c r="B26" s="175" t="s">
        <v>2829</v>
      </c>
    </row>
    <row customHeight="1" ht="11.25">
      <c r="A27" s="175" t="s">
        <v>2830</v>
      </c>
      <c r="B27" s="175" t="s">
        <v>2831</v>
      </c>
    </row>
    <row customHeight="1" ht="11.25">
      <c r="A28" s="175" t="s">
        <v>2832</v>
      </c>
      <c r="B28" s="175" t="s">
        <v>2833</v>
      </c>
    </row>
    <row customHeight="1" ht="11.25">
      <c r="A29" s="175" t="s">
        <v>2834</v>
      </c>
      <c r="B29" s="175" t="s">
        <v>2835</v>
      </c>
    </row>
    <row customHeight="1" ht="11.25">
      <c r="A30" s="175" t="s">
        <v>2836</v>
      </c>
      <c r="B30" s="175" t="s">
        <v>2837</v>
      </c>
    </row>
    <row customHeight="1" ht="11.25">
      <c r="A31" s="175" t="s">
        <v>2838</v>
      </c>
      <c r="B31" s="175" t="s">
        <v>2839</v>
      </c>
    </row>
    <row customHeight="1" ht="11.25">
      <c r="A32" s="175" t="s">
        <v>2840</v>
      </c>
      <c r="B32" s="175" t="s">
        <v>2841</v>
      </c>
    </row>
    <row customHeight="1" ht="11.25">
      <c r="A33" s="175" t="s">
        <v>2842</v>
      </c>
      <c r="B33" s="175" t="s">
        <v>2843</v>
      </c>
    </row>
    <row customHeight="1" ht="11.25">
      <c r="A34" s="175" t="s">
        <v>2844</v>
      </c>
      <c r="B34" s="175" t="s">
        <v>2845</v>
      </c>
    </row>
    <row customHeight="1" ht="11.25">
      <c r="A35" s="175" t="s">
        <v>2846</v>
      </c>
      <c r="B35" s="175" t="s">
        <v>2847</v>
      </c>
    </row>
    <row customHeight="1" ht="11.25">
      <c r="A36" s="175" t="s">
        <v>2848</v>
      </c>
      <c r="B36" s="175" t="s">
        <v>2849</v>
      </c>
    </row>
    <row customHeight="1" ht="11.25">
      <c r="A37" s="175" t="s">
        <v>2850</v>
      </c>
      <c r="B37" s="175" t="s">
        <v>2851</v>
      </c>
    </row>
    <row customHeight="1" ht="11.25">
      <c r="A38" s="175" t="s">
        <v>2852</v>
      </c>
      <c r="B38" s="175" t="s">
        <v>2853</v>
      </c>
    </row>
    <row customHeight="1" ht="11.25">
      <c r="A39" s="175" t="s">
        <v>2854</v>
      </c>
      <c r="B39" s="175" t="s">
        <v>2855</v>
      </c>
    </row>
    <row customHeight="1" ht="11.25">
      <c r="A40" s="175" t="s">
        <v>2856</v>
      </c>
      <c r="B40" s="175" t="s">
        <v>2857</v>
      </c>
    </row>
    <row customHeight="1" ht="11.25">
      <c r="A41" s="175" t="s">
        <v>2858</v>
      </c>
      <c r="B41" s="175" t="s">
        <v>2859</v>
      </c>
    </row>
    <row customHeight="1" ht="11.25">
      <c r="A42" s="175" t="s">
        <v>2860</v>
      </c>
      <c r="B42" s="175" t="s">
        <v>2861</v>
      </c>
    </row>
    <row customHeight="1" ht="11.25">
      <c r="A43" s="175" t="s">
        <v>2862</v>
      </c>
      <c r="B43" s="175" t="s">
        <v>2863</v>
      </c>
    </row>
    <row customHeight="1" ht="11.25">
      <c r="A44" s="175" t="s">
        <v>2864</v>
      </c>
      <c r="B44" s="175" t="s">
        <v>2865</v>
      </c>
    </row>
    <row customHeight="1" ht="11.25">
      <c r="A45" s="175" t="s">
        <v>2866</v>
      </c>
      <c r="B45" s="175" t="s">
        <v>2867</v>
      </c>
    </row>
    <row customHeight="1" ht="11.25">
      <c r="A46" s="175" t="s">
        <v>2868</v>
      </c>
      <c r="B46" s="175" t="s">
        <v>2869</v>
      </c>
    </row>
    <row customHeight="1" ht="11.25">
      <c r="A47" s="175" t="s">
        <v>2870</v>
      </c>
      <c r="B47" s="175" t="s">
        <v>2871</v>
      </c>
    </row>
    <row customHeight="1" ht="11.25">
      <c r="A48" s="175" t="s">
        <v>2872</v>
      </c>
      <c r="B48" s="175" t="s">
        <v>2873</v>
      </c>
    </row>
    <row customHeight="1" ht="11.25">
      <c r="A49" s="175" t="s">
        <v>2874</v>
      </c>
      <c r="B49" s="175" t="s">
        <v>2875</v>
      </c>
    </row>
    <row customHeight="1" ht="11.25">
      <c r="A50" s="175" t="s">
        <v>2876</v>
      </c>
      <c r="B50" s="175" t="s">
        <v>2877</v>
      </c>
    </row>
    <row customHeight="1" ht="11.25">
      <c r="A51" s="175" t="s">
        <v>2878</v>
      </c>
      <c r="B51" s="175" t="s">
        <v>2879</v>
      </c>
    </row>
    <row customHeight="1" ht="11.25">
      <c r="A52" s="175" t="s">
        <v>2880</v>
      </c>
      <c r="B52" s="175" t="s">
        <v>2881</v>
      </c>
    </row>
    <row customHeight="1" ht="11.25">
      <c r="A53" s="175" t="s">
        <v>2882</v>
      </c>
      <c r="B53" s="175" t="s">
        <v>2883</v>
      </c>
    </row>
    <row customHeight="1" ht="11.25">
      <c r="A54" s="175" t="s">
        <v>2884</v>
      </c>
      <c r="B54" s="175" t="s">
        <v>2885</v>
      </c>
    </row>
    <row customHeight="1" ht="11.25">
      <c r="A55" s="175" t="s">
        <v>2886</v>
      </c>
      <c r="B55" s="175" t="s">
        <v>2887</v>
      </c>
    </row>
    <row customHeight="1" ht="11.25">
      <c r="A56" s="175" t="s">
        <v>2888</v>
      </c>
      <c r="B56" s="175" t="s">
        <v>2889</v>
      </c>
    </row>
    <row customHeight="1" ht="11.25">
      <c r="A57" s="175" t="s">
        <v>2890</v>
      </c>
      <c r="B57" s="175" t="s">
        <v>2891</v>
      </c>
    </row>
    <row customHeight="1" ht="11.25">
      <c r="A58" s="175" t="s">
        <v>2892</v>
      </c>
      <c r="B58" s="175" t="s">
        <v>2893</v>
      </c>
    </row>
    <row customHeight="1" ht="11.25">
      <c r="A59" s="175" t="s">
        <v>2894</v>
      </c>
      <c r="B59" s="175" t="s">
        <v>2895</v>
      </c>
    </row>
    <row customHeight="1" ht="11.25">
      <c r="A60" s="175" t="s">
        <v>2896</v>
      </c>
      <c r="B60" s="175" t="s">
        <v>2897</v>
      </c>
    </row>
    <row customHeight="1" ht="11.25">
      <c r="A61" s="175"/>
      <c r="B61" s="175" t="s">
        <v>2898</v>
      </c>
    </row>
    <row customHeight="1" ht="11.25">
      <c r="A62" s="175"/>
      <c r="B62" s="175" t="s">
        <v>2899</v>
      </c>
    </row>
    <row customHeight="1" ht="11.25">
      <c r="A63" s="175"/>
      <c r="B63" s="175" t="s">
        <v>2900</v>
      </c>
    </row>
    <row customHeight="1" ht="11.25">
      <c r="A64" s="175"/>
      <c r="B64" s="175" t="s">
        <v>2901</v>
      </c>
    </row>
    <row customHeight="1" ht="11.25">
      <c r="A65" s="175"/>
      <c r="B65" s="175" t="s">
        <v>2902</v>
      </c>
    </row>
    <row customHeight="1" ht="11.25">
      <c r="A66" s="175"/>
      <c r="B66" s="175" t="s">
        <v>2903</v>
      </c>
    </row>
    <row customHeight="1" ht="11.25">
      <c r="A67" s="175"/>
      <c r="B67" s="175" t="s">
        <v>2904</v>
      </c>
    </row>
    <row customHeight="1" ht="11.25">
      <c r="A68" s="175"/>
      <c r="B68" s="175" t="s">
        <v>2905</v>
      </c>
    </row>
    <row customHeight="1" ht="11.25">
      <c r="A69" s="175"/>
      <c r="B69" s="175" t="s">
        <v>2906</v>
      </c>
    </row>
    <row customHeight="1" ht="11.25">
      <c r="A70" s="175"/>
      <c r="B70" s="175" t="s">
        <v>2907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B1058-6B3C-87D1-C894-AA37D989E5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2908</v>
      </c>
    </row>
    <row customHeight="1" ht="90">
      <c r="B2" s="207" t="s">
        <v>2909</v>
      </c>
    </row>
    <row customHeight="1" ht="67.5">
      <c r="B3" s="207" t="s">
        <v>2910</v>
      </c>
    </row>
    <row customHeight="1" ht="33.75">
      <c r="B4" s="207" t="s">
        <v>2911</v>
      </c>
    </row>
    <row customHeight="1" ht="11.25">
      <c r="B5" s="207" t="s">
        <v>2912</v>
      </c>
    </row>
    <row customHeight="1" ht="22.5">
      <c r="B6" s="207" t="s">
        <v>2913</v>
      </c>
    </row>
    <row customHeight="1" ht="22.5">
      <c r="B7" s="207" t="s">
        <v>2914</v>
      </c>
    </row>
    <row customHeight="1" ht="22.5">
      <c r="B8" s="207" t="s">
        <v>2915</v>
      </c>
    </row>
    <row customHeight="1" ht="22.5">
      <c r="B9" s="207" t="s">
        <v>2916</v>
      </c>
    </row>
    <row customHeight="1" ht="56.25">
      <c r="B10" s="207" t="s">
        <v>2917</v>
      </c>
    </row>
    <row customHeight="1" ht="12.75">
      <c r="B11" s="272" t="s">
        <v>2918</v>
      </c>
    </row>
    <row customHeight="1" ht="11.25">
      <c r="B12" s="206" t="s">
        <v>2919</v>
      </c>
    </row>
    <row customHeight="1" ht="22.5">
      <c r="B13" s="207" t="s">
        <v>2920</v>
      </c>
    </row>
    <row customHeight="1" ht="67.5">
      <c r="B14" s="207" t="s">
        <v>2921</v>
      </c>
    </row>
    <row customHeight="1" ht="22.5">
      <c r="B15" s="207" t="s">
        <v>2922</v>
      </c>
    </row>
    <row customHeight="1" ht="11.25">
      <c r="B16" s="206" t="s">
        <v>2923</v>
      </c>
      <c r="D16" s="213"/>
    </row>
    <row customHeight="1" ht="33.75">
      <c r="B17" s="207" t="s">
        <v>2924</v>
      </c>
    </row>
    <row customHeight="1" ht="33.75">
      <c r="B18" s="207" t="s">
        <v>2925</v>
      </c>
    </row>
    <row customHeight="1" ht="11.25">
      <c r="B19" s="207" t="s">
        <v>2926</v>
      </c>
    </row>
    <row customHeight="1" ht="33.75">
      <c r="B20" s="207" t="s">
        <v>2927</v>
      </c>
    </row>
    <row customHeight="1" ht="11.25">
      <c r="B21" s="206" t="s">
        <v>2928</v>
      </c>
    </row>
    <row customHeight="1" ht="11.25">
      <c r="B22" s="207" t="s">
        <v>2929</v>
      </c>
    </row>
    <row r="24" customHeight="1" ht="22.5">
      <c r="B24" s="274" t="s">
        <v>2930</v>
      </c>
    </row>
    <row r="26" customHeight="1" ht="11.25">
      <c r="B26" s="206" t="s">
        <v>2931</v>
      </c>
    </row>
    <row customHeight="1" ht="22.5">
      <c r="B27" s="273" t="s">
        <v>399</v>
      </c>
    </row>
    <row customHeight="1" ht="56.25">
      <c r="B28" s="273" t="s">
        <v>2932</v>
      </c>
    </row>
    <row customHeight="1" ht="11.25">
      <c r="B29" s="323" t="s">
        <v>2933</v>
      </c>
    </row>
    <row customHeight="1" ht="22.5">
      <c r="B30" s="273" t="s">
        <v>2934</v>
      </c>
    </row>
    <row r="32" customHeight="1" ht="11.25">
      <c r="A32" s="301"/>
      <c r="B32" s="302" t="s">
        <v>2935</v>
      </c>
    </row>
    <row customHeight="1" ht="14.25">
      <c r="A33" s="303">
        <v>1</v>
      </c>
      <c r="B33" s="304" t="s">
        <v>2936</v>
      </c>
    </row>
    <row customHeight="1" ht="14.25">
      <c r="A34" s="303">
        <v>2</v>
      </c>
      <c r="B34" s="304" t="s">
        <v>2937</v>
      </c>
    </row>
    <row customHeight="1" ht="11.25">
      <c r="B35" s="302" t="s">
        <v>2938</v>
      </c>
    </row>
    <row customHeight="1" ht="11.25">
      <c r="B36" s="304" t="s">
        <v>2939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